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worksheets/sheet13.xml" ContentType="application/vnd.openxmlformats-officedocument.spreadsheetml.worksheet+xml"/>
  <Override PartName="/xl/chartsheets/sheet11.xml" ContentType="application/vnd.openxmlformats-officedocument.spreadsheetml.chartsheet+xml"/>
  <Override PartName="/xl/worksheets/sheet14.xml" ContentType="application/vnd.openxmlformats-officedocument.spreadsheetml.worksheet+xml"/>
  <Override PartName="/xl/chartsheets/sheet12.xml" ContentType="application/vnd.openxmlformats-officedocument.spreadsheetml.chartsheet+xml"/>
  <Override PartName="/xl/worksheets/sheet15.xml" ContentType="application/vnd.openxmlformats-officedocument.spreadsheetml.worksheet+xml"/>
  <Override PartName="/xl/chartsheets/sheet13.xml" ContentType="application/vnd.openxmlformats-officedocument.spreadsheetml.chartsheet+xml"/>
  <Override PartName="/xl/worksheets/sheet16.xml" ContentType="application/vnd.openxmlformats-officedocument.spreadsheetml.worksheet+xml"/>
  <Override PartName="/xl/chartsheets/sheet14.xml" ContentType="application/vnd.openxmlformats-officedocument.spreadsheetml.chartsheet+xml"/>
  <Override PartName="/xl/worksheets/sheet17.xml" ContentType="application/vnd.openxmlformats-officedocument.spreadsheetml.worksheet+xml"/>
  <Override PartName="/xl/chartsheets/sheet15.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8.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9.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0.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tables/table11.xml" ContentType="application/vnd.openxmlformats-officedocument.spreadsheetml.table+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tables/table12.xml" ContentType="application/vnd.openxmlformats-officedocument.spreadsheetml.table+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tables/table13.xml" ContentType="application/vnd.openxmlformats-officedocument.spreadsheetml.table+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tables/table14.xml" ContentType="application/vnd.openxmlformats-officedocument.spreadsheetml.table+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tables/table15.xml" ContentType="application/vnd.openxmlformats-officedocument.spreadsheetml.table+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Denne_projektmappe"/>
  <mc:AlternateContent xmlns:mc="http://schemas.openxmlformats.org/markup-compatibility/2006">
    <mc:Choice Requires="x15">
      <x15ac:absPath xmlns:x15ac="http://schemas.microsoft.com/office/spreadsheetml/2010/11/ac" url="H:\DSRR\CCB\Offentliggørelsesark\DSRR35\"/>
    </mc:Choice>
  </mc:AlternateContent>
  <xr:revisionPtr revIDLastSave="0" documentId="13_ncr:1_{0691CC27-536C-4D78-A12B-8D7DC9EF0B8F}" xr6:coauthVersionLast="36" xr6:coauthVersionMax="36" xr10:uidLastSave="{00000000-0000-0000-0000-000000000000}"/>
  <bookViews>
    <workbookView xWindow="120" yWindow="2970" windowWidth="22680" windowHeight="5895" tabRatio="897" activeTab="1" xr2:uid="{00000000-000D-0000-FFFF-FFFF00000000}"/>
  </bookViews>
  <sheets>
    <sheet name="Notes" sheetId="14" r:id="rId1"/>
    <sheet name="Contents" sheetId="1" r:id="rId2"/>
    <sheet name="Financial stress indicator" sheetId="2" r:id="rId3"/>
    <sheet name="Chart 1" sheetId="15" r:id="rId4"/>
    <sheet name="Credit spread Equity volatility" sheetId="55" r:id="rId5"/>
    <sheet name="Chart 2" sheetId="34" r:id="rId6"/>
    <sheet name="Property prices" sheetId="5" r:id="rId7"/>
    <sheet name="Chart 3" sheetId="45" r:id="rId8"/>
    <sheet name="Banks' interest rate spread" sheetId="6" r:id="rId9"/>
    <sheet name="Chart 4" sheetId="29" r:id="rId10"/>
    <sheet name="Stylised housing burden" sheetId="7" r:id="rId11"/>
    <sheet name="Chart 5" sheetId="28" r:id="rId12"/>
    <sheet name="Credit growth" sheetId="8" r:id="rId13"/>
    <sheet name="Chart 6" sheetId="35" r:id="rId14"/>
    <sheet name="Credit-to-GDP gap" sheetId="9" r:id="rId15"/>
    <sheet name="Chart 7" sheetId="30" r:id="rId16"/>
    <sheet name="Leverage &amp; excess capital" sheetId="10" r:id="rId17"/>
    <sheet name="Chart 8" sheetId="38" r:id="rId18"/>
    <sheet name="Banks' return on equity" sheetId="39" r:id="rId19"/>
    <sheet name="Chart 9" sheetId="49" r:id="rId20"/>
    <sheet name="Financial cycle (UC)" sheetId="12" r:id="rId21"/>
    <sheet name="Chart 10" sheetId="36" r:id="rId22"/>
    <sheet name="Financial cycle (BP)" sheetId="13" r:id="rId23"/>
    <sheet name="Chart 11" sheetId="37" r:id="rId24"/>
    <sheet name="Credit &amp; GDP" sheetId="17" r:id="rId25"/>
    <sheet name="Chart 12" sheetId="27" r:id="rId26"/>
    <sheet name="House prices &amp; income" sheetId="18" r:id="rId27"/>
    <sheet name="Chart 13" sheetId="24" r:id="rId28"/>
    <sheet name="Balance of payments" sheetId="19" r:id="rId29"/>
    <sheet name="Chart 14" sheetId="23" r:id="rId30"/>
    <sheet name="Buffer guide" sheetId="20" r:id="rId31"/>
    <sheet name="Chart 15" sheetId="21" r:id="rId32"/>
  </sheets>
  <externalReferences>
    <externalReference r:id="rId33"/>
  </externalReferences>
  <definedNames>
    <definedName name="Dato" localSheetId="4">'[1]Start - INTERN'!$I$4</definedName>
    <definedName name="Dato">#REF!</definedName>
    <definedName name="Ejendomspriser" localSheetId="6" hidden="1">'Property prices'!#REF!</definedName>
    <definedName name="Figur_1__Data___figur" localSheetId="1" hidden="1">Contents!#REF!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alcMode="manual" calcCompleted="0" calcOnSave="0"/>
</workbook>
</file>

<file path=xl/calcChain.xml><?xml version="1.0" encoding="utf-8"?>
<calcChain xmlns="http://schemas.openxmlformats.org/spreadsheetml/2006/main">
  <c r="C7" i="20" l="1"/>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C208" i="20"/>
  <c r="C209" i="20"/>
  <c r="C210" i="20"/>
  <c r="C211" i="20"/>
  <c r="C212" i="20"/>
  <c r="E10" i="17"/>
  <c r="E13" i="17"/>
  <c r="E16" i="17"/>
  <c r="E19" i="17"/>
  <c r="E22" i="17"/>
  <c r="E25" i="17"/>
  <c r="E28" i="17"/>
  <c r="E31" i="17"/>
  <c r="E34" i="17"/>
  <c r="E37" i="17"/>
  <c r="E40" i="17"/>
  <c r="E43" i="17"/>
  <c r="E46" i="17"/>
  <c r="E49" i="17"/>
  <c r="E52" i="17"/>
  <c r="E55" i="17"/>
  <c r="E58" i="17"/>
  <c r="E61" i="17"/>
  <c r="E64" i="17"/>
  <c r="E67" i="17"/>
  <c r="E70" i="17"/>
  <c r="E73" i="17"/>
  <c r="E76" i="17"/>
  <c r="E79" i="17"/>
  <c r="E82" i="17"/>
  <c r="E85" i="17"/>
  <c r="E88" i="17"/>
  <c r="E91" i="17"/>
  <c r="E94" i="17"/>
  <c r="E97" i="17"/>
  <c r="E100" i="17"/>
  <c r="E103" i="17"/>
  <c r="E106" i="17"/>
  <c r="E109" i="17"/>
  <c r="E112" i="17"/>
  <c r="E115" i="17"/>
  <c r="E118" i="17"/>
  <c r="E121" i="17"/>
  <c r="E124" i="17"/>
  <c r="E127" i="17"/>
  <c r="E130" i="17"/>
  <c r="E133" i="17"/>
  <c r="E136" i="17"/>
  <c r="E139" i="17"/>
  <c r="E142" i="17"/>
  <c r="E145" i="17"/>
  <c r="E148" i="17"/>
  <c r="E151" i="17"/>
  <c r="E154" i="17"/>
  <c r="E157" i="17"/>
  <c r="E160" i="17"/>
  <c r="E163" i="17"/>
  <c r="E166" i="17"/>
  <c r="E169" i="17"/>
  <c r="E172" i="17"/>
  <c r="E175" i="17"/>
  <c r="E178" i="17"/>
  <c r="E181" i="17"/>
  <c r="E184" i="17"/>
  <c r="E187" i="17"/>
  <c r="E190" i="17"/>
  <c r="E193" i="17"/>
  <c r="E196" i="17"/>
  <c r="E199" i="17"/>
  <c r="E202" i="17"/>
  <c r="E205" i="17"/>
  <c r="E208" i="17"/>
  <c r="E211" i="17"/>
  <c r="E214" i="17"/>
  <c r="E217" i="17"/>
  <c r="E220" i="17"/>
  <c r="E223" i="17"/>
  <c r="E226" i="17"/>
  <c r="E229" i="17"/>
  <c r="E232" i="17"/>
  <c r="E235" i="17"/>
  <c r="E238" i="17"/>
  <c r="E241" i="17"/>
  <c r="E244" i="17"/>
  <c r="E247" i="17"/>
  <c r="E250" i="17"/>
  <c r="E253" i="17"/>
  <c r="E256" i="17"/>
  <c r="E259" i="17"/>
  <c r="E262" i="17"/>
  <c r="E265" i="17"/>
  <c r="E268" i="17"/>
  <c r="E271" i="17"/>
  <c r="E274" i="17"/>
  <c r="E277" i="17"/>
  <c r="E280" i="17"/>
  <c r="E283" i="17"/>
  <c r="E286" i="17"/>
  <c r="E289" i="17"/>
  <c r="E292" i="17"/>
  <c r="E295" i="17"/>
  <c r="E298" i="17"/>
  <c r="E301" i="17"/>
  <c r="E304" i="17"/>
  <c r="E307" i="17"/>
  <c r="E310" i="17"/>
  <c r="E313" i="17"/>
  <c r="E316" i="17"/>
  <c r="E319" i="17"/>
  <c r="E322" i="17"/>
  <c r="E325" i="17"/>
  <c r="E328" i="17"/>
  <c r="E331" i="17"/>
  <c r="E334" i="17"/>
  <c r="E337" i="17"/>
  <c r="E340" i="17"/>
  <c r="E343" i="17"/>
  <c r="E346" i="17"/>
  <c r="E349" i="17"/>
  <c r="E352" i="17"/>
  <c r="E355" i="17"/>
  <c r="E358" i="17"/>
  <c r="E361" i="17"/>
  <c r="E364" i="17"/>
  <c r="E367" i="17"/>
  <c r="E370" i="17"/>
  <c r="E373" i="17"/>
  <c r="E376" i="17"/>
  <c r="E379" i="17"/>
  <c r="E382" i="17"/>
  <c r="E385" i="17"/>
  <c r="E388" i="17"/>
  <c r="E391" i="17"/>
  <c r="E394" i="17"/>
  <c r="E397" i="17"/>
  <c r="E400" i="17"/>
  <c r="E403" i="17"/>
  <c r="E406" i="17"/>
  <c r="E409" i="17"/>
  <c r="E412" i="17"/>
  <c r="E415" i="17"/>
  <c r="E418" i="17"/>
  <c r="E421" i="17"/>
  <c r="E424" i="17"/>
  <c r="E427" i="17"/>
  <c r="E430" i="17"/>
  <c r="E433" i="17"/>
  <c r="E436" i="17"/>
  <c r="E439" i="17"/>
  <c r="E442" i="17"/>
  <c r="E445" i="17"/>
  <c r="E448" i="17"/>
  <c r="E451" i="17"/>
  <c r="E454" i="17"/>
  <c r="E457" i="17"/>
  <c r="E460" i="17"/>
  <c r="E463" i="17"/>
  <c r="E466" i="17"/>
  <c r="E469" i="17"/>
  <c r="E472" i="17"/>
  <c r="E475" i="17"/>
  <c r="E478" i="17"/>
  <c r="E481" i="17"/>
  <c r="E484" i="17"/>
  <c r="E487" i="17"/>
  <c r="E490" i="17"/>
  <c r="E493" i="17"/>
  <c r="E496" i="17"/>
  <c r="F10" i="17"/>
  <c r="F13" i="17"/>
  <c r="F16" i="17"/>
  <c r="F19" i="17"/>
  <c r="F22" i="17"/>
  <c r="F25" i="17"/>
  <c r="F28" i="17"/>
  <c r="F31" i="17"/>
  <c r="F34" i="17"/>
  <c r="F37" i="17"/>
  <c r="F40" i="17"/>
  <c r="F43" i="17"/>
  <c r="F46" i="17"/>
  <c r="F49" i="17"/>
  <c r="F52" i="17"/>
  <c r="F55" i="17"/>
  <c r="F58" i="17"/>
  <c r="F61" i="17"/>
  <c r="F64" i="17"/>
  <c r="F67" i="17"/>
  <c r="F70" i="17"/>
  <c r="F73" i="17"/>
  <c r="F76" i="17"/>
  <c r="F79" i="17"/>
  <c r="F82" i="17"/>
  <c r="F85" i="17"/>
  <c r="F88" i="17"/>
  <c r="F91" i="17"/>
  <c r="F94" i="17"/>
  <c r="F97" i="17"/>
  <c r="F100" i="17"/>
  <c r="F103" i="17"/>
  <c r="F106" i="17"/>
  <c r="F109" i="17"/>
  <c r="F112" i="17"/>
  <c r="F115" i="17"/>
  <c r="F118" i="17"/>
  <c r="F121" i="17"/>
  <c r="F124" i="17"/>
  <c r="F127" i="17"/>
  <c r="F130" i="17"/>
  <c r="F133" i="17"/>
  <c r="F136" i="17"/>
  <c r="F139" i="17"/>
  <c r="F142" i="17"/>
  <c r="F145" i="17"/>
  <c r="F148" i="17"/>
  <c r="F151" i="17"/>
  <c r="F154" i="17"/>
  <c r="F157" i="17"/>
  <c r="F160" i="17"/>
  <c r="F163" i="17"/>
  <c r="F166" i="17"/>
  <c r="F169" i="17"/>
  <c r="F172" i="17"/>
  <c r="F175" i="17"/>
  <c r="F178" i="17"/>
  <c r="F181" i="17"/>
  <c r="F184" i="17"/>
  <c r="F187" i="17"/>
  <c r="F190" i="17"/>
  <c r="F193" i="17"/>
  <c r="F196" i="17"/>
  <c r="F199" i="17"/>
  <c r="F202" i="17"/>
  <c r="F205" i="17"/>
  <c r="F208" i="17"/>
  <c r="F211" i="17"/>
  <c r="F214" i="17"/>
  <c r="F217" i="17"/>
  <c r="F220" i="17"/>
  <c r="F223" i="17"/>
  <c r="F226" i="17"/>
  <c r="F229" i="17"/>
  <c r="F232" i="17"/>
  <c r="F235" i="17"/>
  <c r="F238" i="17"/>
  <c r="F241" i="17"/>
  <c r="F244" i="17"/>
  <c r="F247" i="17"/>
  <c r="F250" i="17"/>
  <c r="F253" i="17"/>
  <c r="F256" i="17"/>
  <c r="F259" i="17"/>
  <c r="F262" i="17"/>
  <c r="F265" i="17"/>
  <c r="F268" i="17"/>
  <c r="F271" i="17"/>
  <c r="F274" i="17"/>
  <c r="F277" i="17"/>
  <c r="F280" i="17"/>
  <c r="F283" i="17"/>
  <c r="F286" i="17"/>
  <c r="F289" i="17"/>
  <c r="F292" i="17"/>
  <c r="F295" i="17"/>
  <c r="F298" i="17"/>
  <c r="F301" i="17"/>
  <c r="F304" i="17"/>
  <c r="F307" i="17"/>
  <c r="F310" i="17"/>
  <c r="F313" i="17"/>
  <c r="F316" i="17"/>
  <c r="F319" i="17"/>
  <c r="F322" i="17"/>
  <c r="F325" i="17"/>
  <c r="F328" i="17"/>
  <c r="F331" i="17"/>
  <c r="F334" i="17"/>
  <c r="F337" i="17"/>
  <c r="F340" i="17"/>
  <c r="F343" i="17"/>
  <c r="F346" i="17"/>
  <c r="F349" i="17"/>
  <c r="F352" i="17"/>
  <c r="F355" i="17"/>
  <c r="F358" i="17"/>
  <c r="F361" i="17"/>
  <c r="F364" i="17"/>
  <c r="F367" i="17"/>
  <c r="F370" i="17"/>
  <c r="F373" i="17"/>
  <c r="F376" i="17"/>
  <c r="F379" i="17"/>
  <c r="F382" i="17"/>
  <c r="F385" i="17"/>
  <c r="F388" i="17"/>
  <c r="F391" i="17"/>
  <c r="F394" i="17"/>
  <c r="F397" i="17"/>
  <c r="F400" i="17"/>
  <c r="F403" i="17"/>
  <c r="F406" i="17"/>
  <c r="F409" i="17"/>
  <c r="F412" i="17"/>
  <c r="F415" i="17"/>
  <c r="F418" i="17"/>
  <c r="F421" i="17"/>
  <c r="F424" i="17"/>
  <c r="F427" i="17"/>
  <c r="F430" i="17"/>
  <c r="F433" i="17"/>
  <c r="F436" i="17"/>
  <c r="F439" i="17"/>
  <c r="F442" i="17"/>
  <c r="F445" i="17"/>
  <c r="F448" i="17"/>
  <c r="F451" i="17"/>
  <c r="F454" i="17"/>
  <c r="F457" i="17"/>
  <c r="F460" i="17"/>
  <c r="F463" i="17"/>
  <c r="F466" i="17"/>
  <c r="F469" i="17"/>
  <c r="F472" i="17"/>
  <c r="F475" i="17"/>
  <c r="F478" i="17"/>
  <c r="F481" i="17"/>
  <c r="F484" i="17"/>
  <c r="F487" i="17"/>
  <c r="F490" i="17"/>
  <c r="F493" i="17"/>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E11" i="8"/>
  <c r="E12" i="8"/>
  <c r="E13" i="8"/>
  <c r="E14" i="8"/>
  <c r="E17" i="8"/>
  <c r="E20" i="8"/>
  <c r="E23" i="8"/>
  <c r="E26" i="8"/>
  <c r="E29" i="8"/>
  <c r="E32" i="8"/>
  <c r="E35" i="8"/>
  <c r="E38" i="8"/>
  <c r="E41" i="8"/>
  <c r="E44" i="8"/>
  <c r="E47" i="8"/>
  <c r="E50" i="8"/>
  <c r="E53" i="8"/>
  <c r="E56" i="8"/>
  <c r="E59" i="8"/>
  <c r="E62" i="8"/>
  <c r="E65" i="8"/>
  <c r="E68" i="8"/>
  <c r="E71" i="8"/>
  <c r="E74" i="8"/>
  <c r="E77" i="8"/>
  <c r="E80" i="8"/>
  <c r="E83" i="8"/>
  <c r="E86" i="8"/>
  <c r="E89" i="8"/>
  <c r="E92" i="8"/>
  <c r="E95" i="8"/>
  <c r="E98" i="8"/>
  <c r="E101" i="8"/>
  <c r="E104" i="8"/>
  <c r="E107" i="8"/>
  <c r="E110" i="8"/>
  <c r="E113" i="8"/>
  <c r="E116" i="8"/>
  <c r="E119" i="8"/>
  <c r="E122" i="8"/>
  <c r="E125" i="8"/>
  <c r="E128" i="8"/>
  <c r="E131" i="8"/>
  <c r="E134" i="8"/>
  <c r="E137" i="8"/>
  <c r="E140" i="8"/>
  <c r="E143" i="8"/>
  <c r="E146" i="8"/>
  <c r="E149" i="8"/>
  <c r="E152" i="8"/>
  <c r="E155" i="8"/>
  <c r="E158" i="8"/>
  <c r="E161" i="8"/>
  <c r="E164" i="8"/>
  <c r="E167" i="8"/>
  <c r="E170" i="8"/>
  <c r="E173" i="8"/>
  <c r="E176" i="8"/>
  <c r="E179" i="8"/>
  <c r="E182" i="8"/>
  <c r="E185" i="8"/>
  <c r="E188" i="8"/>
  <c r="E191" i="8"/>
  <c r="E194" i="8"/>
  <c r="E197" i="8"/>
  <c r="E200" i="8"/>
  <c r="E203" i="8"/>
  <c r="E206" i="8"/>
  <c r="E209" i="8"/>
  <c r="E212" i="8"/>
  <c r="E215" i="8"/>
  <c r="E218" i="8"/>
  <c r="E221" i="8"/>
  <c r="E224" i="8"/>
  <c r="E227" i="8"/>
  <c r="E230" i="8"/>
  <c r="E233" i="8"/>
  <c r="E236" i="8"/>
  <c r="E239" i="8"/>
  <c r="E242" i="8"/>
  <c r="E245" i="8"/>
  <c r="E248" i="8"/>
  <c r="E251" i="8"/>
  <c r="E254" i="8"/>
  <c r="E257" i="8"/>
  <c r="E260" i="8"/>
  <c r="E263" i="8"/>
  <c r="E266" i="8"/>
  <c r="E269" i="8"/>
  <c r="E272" i="8"/>
  <c r="E275" i="8"/>
  <c r="E278" i="8"/>
  <c r="E281" i="8"/>
  <c r="E284" i="8"/>
  <c r="E287" i="8"/>
  <c r="E290" i="8"/>
  <c r="E293" i="8"/>
  <c r="E296" i="8"/>
  <c r="E299" i="8"/>
  <c r="E302" i="8"/>
  <c r="E305" i="8"/>
  <c r="E308" i="8"/>
  <c r="E311" i="8"/>
  <c r="E314" i="8"/>
  <c r="E317" i="8"/>
  <c r="E320" i="8"/>
  <c r="E323" i="8"/>
  <c r="E326" i="8"/>
  <c r="E329" i="8"/>
  <c r="E332" i="8"/>
  <c r="E335" i="8"/>
  <c r="E338" i="8"/>
  <c r="E341" i="8"/>
  <c r="E344" i="8"/>
  <c r="E347" i="8"/>
  <c r="E350" i="8"/>
  <c r="E353" i="8"/>
  <c r="E356" i="8"/>
  <c r="E359" i="8"/>
  <c r="E362" i="8"/>
  <c r="E365" i="8"/>
  <c r="E368" i="8"/>
  <c r="E371" i="8"/>
  <c r="E374" i="8"/>
  <c r="E377" i="8"/>
  <c r="E380" i="8"/>
  <c r="E383" i="8"/>
  <c r="E386" i="8"/>
  <c r="E389" i="8"/>
  <c r="E392" i="8"/>
  <c r="E395" i="8"/>
  <c r="E398" i="8"/>
  <c r="E401" i="8"/>
  <c r="E404" i="8"/>
  <c r="E407" i="8"/>
  <c r="E410" i="8"/>
  <c r="E413" i="8"/>
  <c r="E416" i="8"/>
  <c r="E419" i="8"/>
  <c r="E422" i="8"/>
  <c r="E425" i="8"/>
  <c r="E428" i="8"/>
  <c r="E431" i="8"/>
  <c r="E434" i="8"/>
  <c r="E437" i="8"/>
  <c r="E440" i="8"/>
  <c r="E443" i="8"/>
  <c r="E446" i="8"/>
  <c r="E449" i="8"/>
  <c r="E452" i="8"/>
  <c r="E455" i="8"/>
  <c r="E458" i="8"/>
  <c r="E461" i="8"/>
  <c r="E464" i="8"/>
  <c r="E467" i="8"/>
  <c r="E470" i="8"/>
  <c r="E473" i="8"/>
  <c r="E476" i="8"/>
  <c r="E479" i="8"/>
  <c r="E482" i="8"/>
  <c r="E485" i="8"/>
  <c r="E488" i="8"/>
  <c r="E491" i="8"/>
  <c r="E494" i="8"/>
  <c r="E497" i="8"/>
  <c r="E500"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alcChain>
</file>

<file path=xl/sharedStrings.xml><?xml version="1.0" encoding="utf-8"?>
<sst xmlns="http://schemas.openxmlformats.org/spreadsheetml/2006/main" count="234" uniqueCount="167">
  <si>
    <t>Note:</t>
  </si>
  <si>
    <t>Danmarks Nationalbank.</t>
  </si>
  <si>
    <t>Trend</t>
  </si>
  <si>
    <t>Single-family houses</t>
  </si>
  <si>
    <t>Owner-occupied flats</t>
  </si>
  <si>
    <t>Commercial properties</t>
  </si>
  <si>
    <t>Stylised housing burden</t>
  </si>
  <si>
    <t>Leverage, banks</t>
  </si>
  <si>
    <t>Leverage, groups</t>
  </si>
  <si>
    <t>Financial cycle (UC)</t>
  </si>
  <si>
    <t>Financial cycle (BP)</t>
  </si>
  <si>
    <t>Credit cycle (BP)</t>
  </si>
  <si>
    <t>Nominal disposable income</t>
  </si>
  <si>
    <t>Nominal house price</t>
  </si>
  <si>
    <t>Interest rate spread, households</t>
  </si>
  <si>
    <t>Interest rate spread, corporate sector</t>
  </si>
  <si>
    <t>Notes</t>
  </si>
  <si>
    <t>Remarks</t>
  </si>
  <si>
    <t xml:space="preserve">In the memo "The countercyclical capital buffer" on the Systemic Risk Council's website, the Council's approach to setting the countercyclical capital buffer rate is described. Data underlying the key indicators etc. is found in this Excel workbook. </t>
  </si>
  <si>
    <t>The charts included in the memo use two periods of systemic financial crises: 1987Q1 - 1993Q4 and 2008Q3 - 2013Q4. A financial crisis is deemed to be systemic when, as a consequence, part of or the entire financial system fails and the real economic developments come under pressure.</t>
  </si>
  <si>
    <t xml:space="preserve">Find notes and sources at the top of each sheet. Below are the references referred to in the notes and sources. </t>
  </si>
  <si>
    <t>References</t>
  </si>
  <si>
    <t xml:space="preserve">Abildgren, Kim (2007), Financial Liberalisation and Credit Dynamics in Denmark in the post-World War II Period, Danmarks Nationalbank, Working Paper No. 47, October. </t>
  </si>
  <si>
    <t>Abildgren, Kim (2010), Business cycles, Monetary Transmission and Shocks to Financial Stability – empricial evidence from a new set of Danish quarterly national accounts 1948-2010, Danmarks Nationalbank, Working Paper No. 71, November.</t>
  </si>
  <si>
    <t xml:space="preserve">BCBS (2010), Guidance for national authorities operating the countercyclical capital buffer, Basel Committee on Banking Supervision, December. </t>
  </si>
  <si>
    <t>Danmarks Nationalbank (2014), Financial stability, 2nd Half.</t>
  </si>
  <si>
    <t>Danmarks Nationalbank (2016), Financial stability, 1nd Half.</t>
  </si>
  <si>
    <t xml:space="preserve">ESRB (2014), Guidance on the setting of countercyclical capital buffer rates, European Systemic Risk Board, ESRB Recommendation, ESRB/2014/1. </t>
  </si>
  <si>
    <t>KEY INDICATORS</t>
  </si>
  <si>
    <t>Risk perception</t>
  </si>
  <si>
    <t>Chart 1</t>
  </si>
  <si>
    <t>Financial stress indicator</t>
  </si>
  <si>
    <t>Chart 2</t>
  </si>
  <si>
    <t>Credit spread and equity volatility</t>
  </si>
  <si>
    <t>Property prices</t>
  </si>
  <si>
    <t>Chart 3</t>
  </si>
  <si>
    <t>Credit standards</t>
  </si>
  <si>
    <t>Chart 4</t>
  </si>
  <si>
    <t>The banks' interest rate spread</t>
  </si>
  <si>
    <t>Chart 5</t>
  </si>
  <si>
    <t>Credit developsments</t>
  </si>
  <si>
    <t>Chart 6</t>
  </si>
  <si>
    <t>Credit growth</t>
  </si>
  <si>
    <t>Chart 7</t>
  </si>
  <si>
    <t>Credit-to-GDP gap</t>
  </si>
  <si>
    <t>Risk build-up in credit institutions</t>
  </si>
  <si>
    <t>Chart 8</t>
  </si>
  <si>
    <t>Leverage and excess capital adequacy</t>
  </si>
  <si>
    <t>Chart 9</t>
  </si>
  <si>
    <t>Banks' return on equity</t>
  </si>
  <si>
    <t>Model-based indicators</t>
  </si>
  <si>
    <t>Chart 10</t>
  </si>
  <si>
    <t>Financial cycle</t>
  </si>
  <si>
    <t>Chart 11</t>
  </si>
  <si>
    <t>House-price and credit cycle</t>
  </si>
  <si>
    <t>OTHER INDICATORS</t>
  </si>
  <si>
    <t>Chart 12</t>
  </si>
  <si>
    <t>Broad and narrow defition of credit and GDP</t>
  </si>
  <si>
    <t>Chart 13</t>
  </si>
  <si>
    <t>House prices and disposable income</t>
  </si>
  <si>
    <t>Chart 14</t>
  </si>
  <si>
    <t>Balance of payments</t>
  </si>
  <si>
    <t>Buffer guide</t>
  </si>
  <si>
    <t>Chart 15</t>
  </si>
  <si>
    <t>Chart 1 Financial stress indicator</t>
  </si>
  <si>
    <t>The indicator aggregates the levels of stress in five key submarkets/sectors: the money, bond, equity and foreign exchange markets and the banking sector. The stress indicator takes into account that simultaneous stress in several submarkets is a larger challenge to the financial system. The value of the overall stress indicator is between 0 and 1. A value of 0 indicates very low volatility and high confidence in the financial system, while a value of 1 indicates that the five submarkets are all extremely dysfunctional and market participants are nervous. See Danmarks Nationalbank (2014) for further details.</t>
  </si>
  <si>
    <t>Source:</t>
  </si>
  <si>
    <t>Bloomberg, Nordea Analytics, and own calculations.</t>
  </si>
  <si>
    <t>Back to Contents</t>
  </si>
  <si>
    <t>4 week moving average</t>
  </si>
  <si>
    <t>Date</t>
  </si>
  <si>
    <t>Correlation contribution</t>
  </si>
  <si>
    <t>Chart 2 Credit spread and equity volatility</t>
  </si>
  <si>
    <t>The credit spread is the yield spread on high-yield corporate bonds in euro relative to government bonds. Equity volatility is measured by the implied volatility of options in the Stoxx Europe 600 stock index, VSTOXX (European VIX).</t>
  </si>
  <si>
    <t>Bloomberg and Thomson Reuters.</t>
  </si>
  <si>
    <t>1 month moving average</t>
  </si>
  <si>
    <t>Chart 3 Property prices</t>
  </si>
  <si>
    <t xml:space="preserve">Growth rates for single-family houses and owner-occupied flats are based on seasonally adjusted prices deflated using the private consumption deflator. The prices for commercial properties are a weighted average (1/3 commercial properties used for residential purposes, 1/3 properties used for both residential and commercial purposes and 1/3 properties used solely for commercial purposes). The individual price series are calculated as 4-quarter moving averages and deflated using the private consumption deflator.
The house price-to-income gap is defined as deviations of the ratio of house price to income from its long-term trend. The trend is estimated by means of a recursive HP-filter with lambda=400,000. The house price is measured on the basis of the market price of a single-family house and income by means of a 4-quarter sum of household disposable income. Both series are seasonally adjusted. Disposable income has been adjusted for data breaks and adjusted for the extraordinary tax revenue from the restructuring of capital pensions in 2013-15. </t>
  </si>
  <si>
    <t>Statistics Denmark, Danmarks Nationalbank, the MONA data bank, and own calculations.</t>
  </si>
  <si>
    <t xml:space="preserve">Annual real growth, per cent </t>
  </si>
  <si>
    <t>Deviation from trend, per cent</t>
  </si>
  <si>
    <t>Chart 4 The banks' interest rate spread</t>
  </si>
  <si>
    <t xml:space="preserve">The interest rate spread is defined as the banks' lending rate on new lending, excluding overdrafts, relative to Danmarks Nationalbank's main monetary-policy interest rate (2003-2009: the lending rate, 2009-2016: the rate on certificates of deposit). Developments in the rate of interest on new lending reflect fluctuations in interest rate levels, but are also very much influenced by the distribution of new lending for the month, meaning that, viewed in isolation, a higher share of collateralised loans will reduce the total. The series has been adjusted for data breaks back in time. </t>
  </si>
  <si>
    <t>Monthly average</t>
  </si>
  <si>
    <t>3 month moving average</t>
  </si>
  <si>
    <t>Danmarks Nationalbank's monetary policy rate</t>
  </si>
  <si>
    <t>Lending rate, households</t>
  </si>
  <si>
    <t>Lending rate, corporate sector</t>
  </si>
  <si>
    <t xml:space="preserve">Interest rate spread, households </t>
  </si>
  <si>
    <t xml:space="preserve">Interest rate spread, corporate sector </t>
  </si>
  <si>
    <t>Credit-to-GDP (per cent of GDP)</t>
  </si>
  <si>
    <t>Lending to the corporate sector (kr. billion)</t>
  </si>
  <si>
    <t>Lending to households (kr. billion)</t>
  </si>
  <si>
    <t>Credit-to-GDP (annual growth, per cent)</t>
  </si>
  <si>
    <t>Lending to the corporate sector (annual growth, per cent)</t>
  </si>
  <si>
    <t>Lending to households (annual growth, per cent)</t>
  </si>
  <si>
    <t>Credit (kr. billion)</t>
  </si>
  <si>
    <t>GDP (kr. billion)</t>
  </si>
  <si>
    <t>Credit-to-GDP gap (percentage points)</t>
  </si>
  <si>
    <t>Threshold</t>
  </si>
  <si>
    <t>Chart 5 Stylised housing burden</t>
  </si>
  <si>
    <t>Statistics Denmark, Finance Denmark, Realkredit Danmark, SKAT (the Danish Customs and Tax Administation), and  Danmarks Nationalbank.</t>
  </si>
  <si>
    <t>Chart 6 Credit growth</t>
  </si>
  <si>
    <t>Statistics Denmark and Danmarks Nationalbank.</t>
  </si>
  <si>
    <t>Chart 7 Credit-to-GDP gap</t>
  </si>
  <si>
    <t xml:space="preserve">Abildgren (2007), Abildgren (2010), Statistics Denmark, the MONA data bank, Danmarks Nationalbank, and own calculations.   </t>
  </si>
  <si>
    <t>Chart 8 Leverage and excess capital adequacy</t>
  </si>
  <si>
    <t>Danish Financial Supervisory Authority.</t>
  </si>
  <si>
    <t>Leverage is defined as the sum of assets, guarantees and commitments divided by Tier 1 capital (including Additional Tier 1 capital). Computed as weighted average. Data is only available on annual basis from 2000 to 2004 and half-yearly basis from 2005 to second half of 2014 at a group level. For the banks, data is only available on annual basis from 1980 to 1990. For those quarters where data does not exist, it is assumed that leverage has been unchanged from the last period, and hereafter a four quarter moving average is calculated.
In the period 2001-06, the excess capital adequacy is calculated as total capital less the individual solvency need (before 2005, the individual solvency need was set at 8 per cent. From 2007, the excess capital adequacy is calculated as the actual Common Equity Tier 1 (CET 1) less the CET1 requirement (including capital buffers). Weighted average (for the whole period).</t>
  </si>
  <si>
    <t>4 quarter moving average</t>
  </si>
  <si>
    <t>Chart 9 Banks' return on equity</t>
  </si>
  <si>
    <t>Banks' return on equity (weighted average) less the current 10-year government bond yield. Banks' return on equity is annualized.</t>
  </si>
  <si>
    <t>Danish Financial Supervisory Authority and Nordea Analytics.</t>
  </si>
  <si>
    <t xml:space="preserve">Danmarks Nationalbank, Statistics Denmark, and own calculations.   </t>
  </si>
  <si>
    <t>Chart 12 Broad and narrow definition of credit and GDP</t>
  </si>
  <si>
    <t>The broad definition for the Danish data is based on the quarterly financial accounts statistics and comprises loans to domestic households and non-financial corporations from both Denmark and abroad as well as securities issued (excluding equities). The narrow definition is based on the balance sheet statistics for banks and mortgage banks, and includes lending to domestic households and non-financial corporations by banks and mortgage banks in Denmark (incl. lending to residents by the Danish institutions' foreign units).</t>
  </si>
  <si>
    <t>Abildgren (2007), Abildgren (2010), Statistics Denmark, the MONA data bank, and Danmarks Nationalbank.</t>
  </si>
  <si>
    <t>(Kr. billion)</t>
  </si>
  <si>
    <t>Sum of last 4 quaters (kr. billion)</t>
  </si>
  <si>
    <t>(Per cent of GDP)</t>
  </si>
  <si>
    <t>Chart 13 House prices and disposable income</t>
  </si>
  <si>
    <t>Nominal house price is the market price of a single family house according to Statistics Denmark, and household disposable income is from Danmarks Nationalbank's MONA data bank. Both series have been seasonally adjusted. Disposable income has been adjusted for data breaks back in time and stripped of extraordinary tax revenue from the restructuring of capital pensions in 2013-15. Growth in real house prices for single-family houses is from the MONA data bank.</t>
  </si>
  <si>
    <t>Statistics Denmark, the MONA data bank, SKAT (the Danish Customs and Tax Administation), and own calculations.</t>
  </si>
  <si>
    <t>Index, 2000 = 1</t>
  </si>
  <si>
    <t>Per cent, year-on-year</t>
  </si>
  <si>
    <t>Growth in real house prices</t>
  </si>
  <si>
    <t>Chart 14 Balance of payments-to-GDP ratio</t>
  </si>
  <si>
    <t>The balance of payments-to-GDP ratio is shown as a 4-quarter moving average.</t>
  </si>
  <si>
    <t>Statistics Denmark.</t>
  </si>
  <si>
    <t>Chart 15 Buffer guide</t>
  </si>
  <si>
    <t>The credit gap is defined as deviations of the ratio of credit-to-GDP from its long term trend, cf. the note in the sheet "Credit-to-GDP gap". The buffer guide is calculated as (0.3125 * credit gap) – 0.625, when the credit gap is between 2 and 10 percentage points. The buffer guide is set at zero when the credit-to-GDP gap is lower than 2 percentage points. When the credit-to-GDP gap exceeds 10 percentage points, the buffer guide is set at 2.5 per cent of the risk-weighted exposures. The limits and the formula for the buffer guide follow from international recommendations, see ESRB (2014) and BCBS (2010).</t>
  </si>
  <si>
    <t xml:space="preserve">Leverage, groups </t>
  </si>
  <si>
    <t xml:space="preserve">Leverage, banks </t>
  </si>
  <si>
    <t>Banks' return on equity before taxes (annualized)</t>
  </si>
  <si>
    <t>10-year government bond yield</t>
  </si>
  <si>
    <t>Excess return relative to 10-year government bond</t>
  </si>
  <si>
    <t>Credit-to-GDP, broad definition</t>
  </si>
  <si>
    <t>Nominal price of owner-occupied flats</t>
  </si>
  <si>
    <t>Balance of payment-to-GDP ratio</t>
  </si>
  <si>
    <t>Lower limit for the buffer guide</t>
  </si>
  <si>
    <t>Upper limit for the buffer guide</t>
  </si>
  <si>
    <t>Credit-to-GDP, narrow definition</t>
  </si>
  <si>
    <t>The housing burden is a stylised calculation of the financing costs, including property taxes, when buying a single-family house as a share of average disposable household income. The financing costs are calculated as interest and repayments on a fixed rate loan, including administration margins and brokerage fees, plus a bank loan for the share that cannot be financed by a mortgage loan.</t>
  </si>
  <si>
    <t>Credit-to-GDP' is based on the broad credit definition, i.e. data from quarterly financial accounts. It includes lending to households and the corporate sector from credit institutions in Denmark and abroad, sector loans and intergroup loans between non-financial corporations and corporate bonds. GDP is a 4-quarter sum. 'Lending to the corporate sector' and 'Lending to holdsholds' are based on the narrow credit definition, i.e. monthly data from the MFI statistics, which comprises lending from banks and mortgage banks in Denmark, including lending from the Danish institutions' foreign units.</t>
  </si>
  <si>
    <t>Credit is based on a broad credit definition, i.e. data from quarterly financial accounts. It includes lending to households and the corporate sector from credit institutions in Denmark and abroad, sector loans and intergroup loans between non-financial corporations and corporate bonds. The credit gap is defined as deviations of the ratio of credit-to-GDP from its long term trend. The trend is estimated for the period since 1970 using a recursive HP-filter, where the first 20 quarters are applied to initialise the trend and lambda=400,000. The treshold follows from international recommendations, see ESRB (2014) and BCBS (2010).</t>
  </si>
  <si>
    <t>Credit spread, Europe (percentage points)</t>
  </si>
  <si>
    <t>Equity volatility, Europe (per cent)</t>
  </si>
  <si>
    <t>Credit, narrow definition</t>
  </si>
  <si>
    <t>Credit, broad definition</t>
  </si>
  <si>
    <t>GDP</t>
  </si>
  <si>
    <t>Chart 10 Estimate of the financial cycle (UC)</t>
  </si>
  <si>
    <t>The estimated financial cycle is based on the broad credit definition (cf. the note in the sheet "Credit-to-GDP gap") and house prices and are measured as deviations from a trend. The financial cycle is a simple average of the housing and credit cycles. UC indicates that the cycle has been estimated using an unobserved components model. The underlying series are deflated using the GDP deflator and standardised before the overall financial cycle is calculated using a principal component analysis. As a result of standardisation, an interpretation cannot be ascribed to the value of the cycle, but it reflects the phase of the cycle. The data has been extended with a simple forecast to reduce end-point problems. For details, see Oliver Juhler Grinderslev, Paul Lassenius Kramp, Anders Kronborg and Jesper Pedersen, Financial Cycles: What are they and what do they look like in Denmark?, Danmarks Nationalbank Working Paper, No. 115, June 2017.</t>
  </si>
  <si>
    <t>Housing cycle (UC)</t>
  </si>
  <si>
    <t>Credit cycle (UC)</t>
  </si>
  <si>
    <t>Chart 11 Estimate of the financial cycle (BP)</t>
  </si>
  <si>
    <t>The estimated financial cycle is based on the broad credit definition (cf. the note in the sheet "Credit-to-GDP gap") and house prices and are measured as deviations from a trend. The financial cycle is a simple average of the housing and credit cycles. BP indicates that the cycle has been estimated using a band pass filter. The underlying series are deflated using the GDP deflator and standardised before the overall financial cycle is calculated using a principal component analysis. As a result of standardisation, an interpretation cannot be ascribed to the value of the cycle, but it reflects the phase of the cycle. The data has been extended with a simple forecast to reduce end-point problems. For details, see Oliver Juhler Grinderslev, Paul Lassenius Kramp, Anders Kronborg and Jesper Pedersen, Financial Cycles: What are they and what do they look like in Denmark?, Danmarks Nationalbank Working Paper, No. 115, June 2017.</t>
  </si>
  <si>
    <t>Housing cycle (BP)</t>
  </si>
  <si>
    <t>House price-to-income gap</t>
  </si>
  <si>
    <t>Excess capital adequacy, banks</t>
  </si>
  <si>
    <t xml:space="preserve">Excess capital adequacy, banks </t>
  </si>
  <si>
    <t>Indicator</t>
  </si>
  <si>
    <t>Money market</t>
  </si>
  <si>
    <t>Bond market</t>
  </si>
  <si>
    <t>Equity market</t>
  </si>
  <si>
    <t>Foreign exchange market</t>
  </si>
  <si>
    <t>Banking sector</t>
  </si>
  <si>
    <t>Data are not published, see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</si>
</sst>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00_-;\-* #,##0.00_-;_-* &quot;-&quot;??_-;_-@_-"/>
    <numFmt numFmtId="166" formatCode="_-* #,##0.00\ &quot;€&quot;_-;\-* #,##0.00\ &quot;€&quot;_-;_-* &quot;-&quot;??\ &quot;€&quot;_-;_-@_-"/>
    <numFmt numFmtId="167" formatCode="0.000"/>
  </numFmts>
  <fonts count="6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u/>
      <sz val="11"/>
      <color theme="10"/>
      <name val="Calibri"/>
      <family val="2"/>
      <scheme val="minor"/>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10"/>
      <color theme="1"/>
      <name val="Arial"/>
      <family val="2"/>
    </font>
    <font>
      <sz val="8"/>
      <color indexed="8"/>
      <name val="Arial"/>
      <family val="2"/>
    </font>
    <font>
      <sz val="10"/>
      <color indexed="8"/>
      <name val="Arial"/>
      <family val="2"/>
    </font>
    <font>
      <b/>
      <sz val="10"/>
      <name val="Arial"/>
      <family val="2"/>
    </font>
    <font>
      <sz val="11"/>
      <color rgb="FF000000"/>
      <name val="Calibri"/>
      <family val="2"/>
    </font>
    <font>
      <sz val="10"/>
      <name val="Courier"/>
      <family val="3"/>
    </font>
    <font>
      <sz val="11"/>
      <color theme="1"/>
      <name val="Franklin Gothic Book"/>
      <family val="2"/>
    </font>
    <font>
      <sz val="10"/>
      <color theme="1"/>
      <name val="Franklin Gothic Book"/>
      <family val="2"/>
    </font>
    <font>
      <b/>
      <sz val="10"/>
      <color theme="0"/>
      <name val="Franklin Gothic Book"/>
      <family val="2"/>
    </font>
    <font>
      <b/>
      <sz val="12"/>
      <color theme="1"/>
      <name val="Franklin Gothic Book"/>
      <family val="2"/>
    </font>
    <font>
      <u/>
      <sz val="10"/>
      <color theme="4"/>
      <name val="Franklin Gothic Book"/>
      <family val="2"/>
    </font>
    <font>
      <b/>
      <sz val="10"/>
      <color theme="1"/>
      <name val="Franklin Gothic Book"/>
      <family val="2"/>
    </font>
    <font>
      <b/>
      <sz val="11"/>
      <color theme="1"/>
      <name val="Franklin Gothic Book"/>
      <family val="2"/>
    </font>
    <font>
      <sz val="9"/>
      <color theme="1"/>
      <name val="Franklin Gothic Book"/>
      <family val="2"/>
    </font>
    <font>
      <sz val="10"/>
      <color theme="0"/>
      <name val="Franklin Gothic Book"/>
      <family val="2"/>
    </font>
    <font>
      <b/>
      <sz val="12.5"/>
      <color theme="1"/>
      <name val="Franklin Gothic Book"/>
      <family val="2"/>
    </font>
    <font>
      <u/>
      <sz val="11"/>
      <name val="Franklin Gothic Book"/>
      <family val="2"/>
    </font>
    <font>
      <b/>
      <sz val="16"/>
      <color theme="1"/>
      <name val="Franklin Gothic Book"/>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2"/>
      </patternFill>
    </fill>
    <fill>
      <patternFill patternType="solid">
        <fgColor indexed="57"/>
      </patternFill>
    </fill>
    <fill>
      <patternFill patternType="solid">
        <fgColor theme="0"/>
        <bgColor indexed="64"/>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theme="4"/>
        <bgColor theme="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24"/>
      </top>
      <bottom style="double">
        <color indexed="24"/>
      </bottom>
      <diagonal/>
    </border>
    <border>
      <left/>
      <right/>
      <top style="thin">
        <color indexed="62"/>
      </top>
      <bottom style="double">
        <color indexed="62"/>
      </bottom>
      <diagonal/>
    </border>
    <border>
      <left/>
      <right/>
      <top style="medium">
        <color theme="4"/>
      </top>
      <bottom style="thin">
        <color theme="4"/>
      </bottom>
      <diagonal/>
    </border>
    <border>
      <left/>
      <right style="hair">
        <color theme="6"/>
      </right>
      <top style="thin">
        <color theme="4"/>
      </top>
      <bottom style="medium">
        <color theme="4"/>
      </bottom>
      <diagonal/>
    </border>
    <border>
      <left/>
      <right style="hair">
        <color theme="6"/>
      </right>
      <top style="thin">
        <color theme="4"/>
      </top>
      <bottom/>
      <diagonal/>
    </border>
    <border>
      <left/>
      <right style="hair">
        <color theme="6"/>
      </right>
      <top/>
      <bottom style="medium">
        <color theme="4"/>
      </bottom>
      <diagonal/>
    </border>
    <border>
      <left/>
      <right style="hair">
        <color theme="6"/>
      </right>
      <top/>
      <bottom/>
      <diagonal/>
    </border>
    <border>
      <left/>
      <right/>
      <top style="medium">
        <color theme="4"/>
      </top>
      <bottom style="medium">
        <color theme="4"/>
      </bottom>
      <diagonal/>
    </border>
    <border>
      <left style="hair">
        <color theme="6"/>
      </left>
      <right style="hair">
        <color theme="6"/>
      </right>
      <top/>
      <bottom style="hair">
        <color theme="6"/>
      </bottom>
      <diagonal/>
    </border>
    <border>
      <left/>
      <right style="hair">
        <color theme="6"/>
      </right>
      <top/>
      <bottom style="hair">
        <color theme="6"/>
      </bottom>
      <diagonal/>
    </border>
    <border>
      <left style="hair">
        <color theme="6"/>
      </left>
      <right style="hair">
        <color theme="6"/>
      </right>
      <top style="medium">
        <color theme="4"/>
      </top>
      <bottom/>
      <diagonal/>
    </border>
    <border>
      <left style="hair">
        <color theme="6"/>
      </left>
      <right style="hair">
        <color theme="6"/>
      </right>
      <top/>
      <bottom style="medium">
        <color theme="4"/>
      </bottom>
      <diagonal/>
    </border>
    <border>
      <left style="hair">
        <color theme="6"/>
      </left>
      <right style="hair">
        <color theme="6"/>
      </right>
      <top style="thin">
        <color theme="4"/>
      </top>
      <bottom/>
      <diagonal/>
    </border>
    <border>
      <left style="thin">
        <color theme="4"/>
      </left>
      <right/>
      <top/>
      <bottom/>
      <diagonal/>
    </border>
    <border>
      <left style="medium">
        <color theme="4"/>
      </left>
      <right/>
      <top/>
      <bottom/>
      <diagonal/>
    </border>
    <border>
      <left style="medium">
        <color theme="4"/>
      </left>
      <right/>
      <top style="medium">
        <color theme="4"/>
      </top>
      <bottom style="medium">
        <color theme="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theme="4"/>
      </top>
      <bottom/>
      <diagonal/>
    </border>
    <border>
      <left style="medium">
        <color theme="4"/>
      </left>
      <right/>
      <top/>
      <bottom style="medium">
        <color theme="4"/>
      </bottom>
      <diagonal/>
    </border>
    <border>
      <left/>
      <right/>
      <top/>
      <bottom style="medium">
        <color theme="4"/>
      </bottom>
      <diagonal/>
    </border>
    <border>
      <left/>
      <right style="thin">
        <color theme="7"/>
      </right>
      <top/>
      <bottom/>
      <diagonal/>
    </border>
    <border>
      <left style="thin">
        <color theme="7"/>
      </left>
      <right style="thin">
        <color theme="7"/>
      </right>
      <top/>
      <bottom/>
      <diagonal/>
    </border>
    <border>
      <left/>
      <right style="thin">
        <color theme="7"/>
      </right>
      <top style="thin">
        <color theme="4" tint="0.39997558519241921"/>
      </top>
      <bottom style="thin">
        <color theme="4" tint="0.39997558519241921"/>
      </bottom>
      <diagonal/>
    </border>
    <border>
      <left style="thin">
        <color theme="7"/>
      </left>
      <right/>
      <top/>
      <bottom/>
      <diagonal/>
    </border>
    <border>
      <left/>
      <right style="medium">
        <color theme="4"/>
      </right>
      <top style="medium">
        <color theme="4"/>
      </top>
      <bottom style="medium">
        <color theme="4"/>
      </bottom>
      <diagonal/>
    </border>
    <border>
      <left/>
      <right/>
      <top style="medium">
        <color theme="4"/>
      </top>
      <bottom style="hair">
        <color theme="6"/>
      </bottom>
      <diagonal/>
    </border>
    <border>
      <left style="hair">
        <color theme="6"/>
      </left>
      <right style="hair">
        <color theme="6"/>
      </right>
      <top style="medium">
        <color theme="4"/>
      </top>
      <bottom style="hair">
        <color theme="6"/>
      </bottom>
      <diagonal/>
    </border>
    <border>
      <left style="thin">
        <color theme="7"/>
      </left>
      <right style="thin">
        <color theme="7"/>
      </right>
      <top style="thin">
        <color theme="4" tint="0.39997558519241921"/>
      </top>
      <bottom/>
      <diagonal/>
    </border>
    <border>
      <left style="thin">
        <color theme="7"/>
      </left>
      <right style="thin">
        <color theme="7"/>
      </right>
      <top/>
      <bottom style="thin">
        <color theme="4" tint="0.39997558519241921"/>
      </bottom>
      <diagonal/>
    </border>
    <border>
      <left style="hair">
        <color theme="6"/>
      </left>
      <right style="hair">
        <color theme="6"/>
      </right>
      <top/>
      <bottom/>
      <diagonal/>
    </border>
  </borders>
  <cellStyleXfs count="427">
    <xf numFmtId="0" fontId="0" fillId="0" borderId="0"/>
    <xf numFmtId="0" fontId="18" fillId="0" borderId="0" applyNumberFormat="0" applyFill="0" applyBorder="0" applyAlignment="0" applyProtection="0"/>
    <xf numFmtId="0" fontId="19" fillId="33" borderId="0" applyNumberFormat="0" applyBorder="0" applyAlignment="0" applyProtection="0"/>
    <xf numFmtId="0" fontId="1" fillId="10"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 fillId="1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 fillId="18"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2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 fillId="2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30"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 fillId="1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 fillId="15"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5" borderId="0" applyNumberFormat="0" applyBorder="0" applyAlignment="0" applyProtection="0"/>
    <xf numFmtId="0" fontId="1" fillId="19"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0"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6" borderId="0" applyNumberFormat="0" applyBorder="0" applyAlignment="0" applyProtection="0"/>
    <xf numFmtId="0" fontId="1" fillId="31"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48" borderId="0" applyNumberFormat="0" applyBorder="0" applyAlignment="0" applyProtection="0"/>
    <xf numFmtId="0" fontId="17" fillId="12"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1" borderId="0" applyNumberFormat="0" applyBorder="0" applyAlignment="0" applyProtection="0"/>
    <xf numFmtId="0" fontId="17" fillId="1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17" fillId="20"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9" borderId="0" applyNumberFormat="0" applyBorder="0" applyAlignment="0" applyProtection="0"/>
    <xf numFmtId="0" fontId="17" fillId="2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7"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3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55"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43" borderId="10" applyNumberFormat="0" applyFont="0" applyAlignment="0" applyProtection="0"/>
    <xf numFmtId="0" fontId="1" fillId="8" borderId="8" applyNumberFormat="0" applyFont="0" applyAlignment="0" applyProtection="0"/>
    <xf numFmtId="0" fontId="18" fillId="43" borderId="10" applyNumberFormat="0" applyFont="0" applyAlignment="0" applyProtection="0"/>
    <xf numFmtId="0" fontId="18" fillId="43" borderId="10" applyNumberFormat="0" applyFont="0" applyAlignment="0" applyProtection="0"/>
    <xf numFmtId="0" fontId="23" fillId="47" borderId="11" applyNumberFormat="0" applyAlignment="0" applyProtection="0"/>
    <xf numFmtId="0" fontId="11" fillId="6" borderId="4" applyNumberFormat="0" applyAlignment="0" applyProtection="0"/>
    <xf numFmtId="0" fontId="23" fillId="47" borderId="11" applyNumberFormat="0" applyAlignment="0" applyProtection="0"/>
    <xf numFmtId="0" fontId="23" fillId="47" borderId="11" applyNumberFormat="0" applyAlignment="0" applyProtection="0"/>
    <xf numFmtId="0" fontId="23" fillId="39" borderId="11" applyNumberFormat="0" applyAlignment="0" applyProtection="0"/>
    <xf numFmtId="0" fontId="23" fillId="39" borderId="11" applyNumberFormat="0" applyAlignment="0" applyProtection="0"/>
    <xf numFmtId="0" fontId="24" fillId="39" borderId="11" applyNumberFormat="0" applyAlignment="0" applyProtection="0"/>
    <xf numFmtId="0" fontId="24" fillId="39" borderId="11" applyNumberFormat="0" applyAlignment="0" applyProtection="0"/>
    <xf numFmtId="0" fontId="25" fillId="41" borderId="12" applyNumberFormat="0" applyAlignment="0" applyProtection="0"/>
    <xf numFmtId="0" fontId="25" fillId="41" borderId="12" applyNumberFormat="0" applyAlignment="0" applyProtection="0"/>
    <xf numFmtId="0" fontId="25" fillId="57" borderId="12" applyNumberFormat="0" applyAlignment="0" applyProtection="0"/>
    <xf numFmtId="0" fontId="25" fillId="57" borderId="1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5" borderId="0" applyNumberFormat="0" applyBorder="0" applyAlignment="0" applyProtection="0"/>
    <xf numFmtId="0" fontId="6" fillId="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38" borderId="11" applyNumberFormat="0" applyAlignment="0" applyProtection="0"/>
    <xf numFmtId="0" fontId="9" fillId="5" borderId="4" applyNumberFormat="0" applyAlignment="0" applyProtection="0"/>
    <xf numFmtId="0" fontId="31" fillId="38" borderId="11" applyNumberFormat="0" applyAlignment="0" applyProtection="0"/>
    <xf numFmtId="0" fontId="31" fillId="38" borderId="11" applyNumberFormat="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7" borderId="12" applyNumberFormat="0" applyAlignment="0" applyProtection="0"/>
    <xf numFmtId="0" fontId="13" fillId="7" borderId="7" applyNumberFormat="0" applyAlignment="0" applyProtection="0"/>
    <xf numFmtId="0" fontId="25" fillId="57" borderId="12" applyNumberFormat="0" applyAlignment="0" applyProtection="0"/>
    <xf numFmtId="0" fontId="25" fillId="57" borderId="12" applyNumberFormat="0" applyAlignment="0" applyProtection="0"/>
    <xf numFmtId="0" fontId="32" fillId="0" borderId="0" applyNumberFormat="0" applyFill="0" applyBorder="0" applyAlignment="0" applyProtection="0"/>
    <xf numFmtId="0" fontId="33" fillId="0" borderId="18" applyNumberFormat="0" applyFill="0" applyAlignment="0" applyProtection="0"/>
    <xf numFmtId="0" fontId="33" fillId="0" borderId="18"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0" fillId="58" borderId="0" applyNumberFormat="0" applyBorder="0" applyAlignment="0" applyProtection="0"/>
    <xf numFmtId="0" fontId="17"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6" borderId="0" applyNumberFormat="0" applyBorder="0" applyAlignment="0" applyProtection="0"/>
    <xf numFmtId="0" fontId="17"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17" fillId="17"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49" borderId="0" applyNumberFormat="0" applyBorder="0" applyAlignment="0" applyProtection="0"/>
    <xf numFmtId="0" fontId="17" fillId="21"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17" fillId="29"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34" fillId="42" borderId="0" applyNumberFormat="0" applyBorder="0" applyAlignment="0" applyProtection="0"/>
    <xf numFmtId="0" fontId="8" fillId="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5" fillId="0" borderId="0"/>
    <xf numFmtId="0" fontId="18" fillId="0" borderId="0"/>
    <xf numFmtId="0" fontId="35"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42" borderId="20" applyNumberFormat="0" applyFont="0" applyAlignment="0" applyProtection="0"/>
    <xf numFmtId="0" fontId="36" fillId="42" borderId="20" applyNumberFormat="0" applyFont="0" applyAlignment="0" applyProtection="0"/>
    <xf numFmtId="0" fontId="35" fillId="43" borderId="10" applyNumberFormat="0" applyFont="0" applyAlignment="0" applyProtection="0"/>
    <xf numFmtId="0" fontId="35" fillId="43" borderId="10" applyNumberFormat="0" applyFont="0" applyAlignment="0" applyProtection="0"/>
    <xf numFmtId="0" fontId="37" fillId="39" borderId="21" applyNumberFormat="0" applyAlignment="0" applyProtection="0"/>
    <xf numFmtId="0" fontId="37" fillId="39" borderId="21" applyNumberFormat="0" applyAlignment="0" applyProtection="0"/>
    <xf numFmtId="0" fontId="10" fillId="6" borderId="5" applyNumberFormat="0" applyAlignment="0" applyProtection="0"/>
    <xf numFmtId="0" fontId="37" fillId="47" borderId="21" applyNumberFormat="0" applyAlignment="0" applyProtection="0"/>
    <xf numFmtId="0" fontId="37" fillId="47" borderId="21" applyNumberFormat="0" applyAlignment="0" applyProtection="0"/>
    <xf numFmtId="0" fontId="38" fillId="0" borderId="22" applyNumberFormat="0" applyFill="0" applyAlignment="0" applyProtection="0"/>
    <xf numFmtId="0" fontId="3" fillId="0" borderId="1"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9" fillId="0" borderId="23" applyNumberFormat="0" applyFill="0" applyAlignment="0" applyProtection="0"/>
    <xf numFmtId="0" fontId="4" fillId="0" borderId="2"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5" fillId="0" borderId="3"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3" fillId="0" borderId="18" applyNumberFormat="0" applyFill="0" applyAlignment="0" applyProtection="0"/>
    <xf numFmtId="0" fontId="12" fillId="0" borderId="6"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5" applyNumberFormat="0" applyFill="0" applyAlignment="0" applyProtection="0"/>
    <xf numFmtId="0" fontId="43" fillId="0" borderId="25" applyNumberFormat="0" applyFill="0" applyAlignment="0" applyProtection="0"/>
    <xf numFmtId="0" fontId="16" fillId="0" borderId="9" applyNumberFormat="0" applyFill="0" applyAlignment="0" applyProtection="0"/>
    <xf numFmtId="0" fontId="43" fillId="0" borderId="26" applyNumberFormat="0" applyFill="0" applyAlignment="0" applyProtection="0"/>
    <xf numFmtId="0" fontId="43" fillId="0" borderId="26" applyNumberFormat="0" applyFill="0" applyAlignment="0" applyProtection="0"/>
    <xf numFmtId="0" fontId="22" fillId="34" borderId="0" applyNumberFormat="0" applyBorder="0" applyAlignment="0" applyProtection="0"/>
    <xf numFmtId="0" fontId="7" fillId="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20" fillId="55"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44" fillId="0" borderId="0"/>
    <xf numFmtId="0" fontId="11" fillId="6" borderId="4"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6" fontId="1" fillId="0" borderId="0" applyFon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46" fillId="61" borderId="41">
      <alignment horizontal="center" vertical="center"/>
    </xf>
    <xf numFmtId="0" fontId="6" fillId="2" borderId="0" applyNumberFormat="0" applyBorder="0" applyAlignment="0" applyProtection="0"/>
    <xf numFmtId="0" fontId="47" fillId="62" borderId="0" applyNumberFormat="0" applyBorder="0">
      <alignment vertical="top"/>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48" fillId="63" borderId="42" applyFont="0" applyBorder="0">
      <alignment horizontal="center" wrapText="1"/>
    </xf>
    <xf numFmtId="164" fontId="18" fillId="0" borderId="0" applyFont="0" applyFill="0" applyBorder="0" applyAlignment="0" applyProtection="0"/>
    <xf numFmtId="164" fontId="1" fillId="0" borderId="0" applyFont="0" applyFill="0" applyBorder="0" applyAlignment="0" applyProtection="0"/>
    <xf numFmtId="0" fontId="12" fillId="0" borderId="6" applyNumberFormat="0" applyFill="0" applyAlignment="0" applyProtection="0"/>
    <xf numFmtId="0" fontId="49" fillId="0" borderId="0" applyNumberFormat="0" applyBorder="0" applyAlignment="0"/>
    <xf numFmtId="0" fontId="18" fillId="0" borderId="0"/>
    <xf numFmtId="0" fontId="49" fillId="0" borderId="0" applyNumberFormat="0" applyBorder="0" applyAlignment="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49" fillId="0" borderId="0" applyNumberFormat="0" applyBorder="0" applyAlignment="0"/>
    <xf numFmtId="0" fontId="18" fillId="0" borderId="0" applyNumberFormat="0" applyFill="0" applyBorder="0" applyAlignment="0" applyProtection="0"/>
    <xf numFmtId="0" fontId="18" fillId="0" borderId="0" applyNumberFormat="0" applyFill="0" applyBorder="0" applyAlignment="0" applyProtection="0"/>
    <xf numFmtId="0" fontId="50" fillId="0" borderId="0"/>
    <xf numFmtId="0" fontId="18" fillId="0" borderId="0"/>
    <xf numFmtId="0" fontId="18" fillId="0" borderId="0"/>
    <xf numFmtId="0" fontId="18" fillId="8" borderId="8" applyNumberFormat="0" applyFont="0" applyAlignment="0" applyProtection="0"/>
    <xf numFmtId="0" fontId="18" fillId="42" borderId="20" applyNumberFormat="0" applyFont="0" applyAlignment="0" applyProtection="0"/>
    <xf numFmtId="9" fontId="1" fillId="0" borderId="0" applyFont="0" applyFill="0" applyBorder="0" applyAlignment="0" applyProtection="0"/>
    <xf numFmtId="9" fontId="49" fillId="0" borderId="0" applyFont="0" applyFill="0" applyBorder="0" applyAlignment="0" applyProtection="0"/>
    <xf numFmtId="0" fontId="18" fillId="64" borderId="43" applyNumberFormat="0">
      <alignment vertical="top" wrapText="1"/>
    </xf>
    <xf numFmtId="0" fontId="18" fillId="64" borderId="43" applyNumberFormat="0">
      <alignment vertical="top" wrapText="1"/>
    </xf>
    <xf numFmtId="3" fontId="47" fillId="0" borderId="44"/>
    <xf numFmtId="0" fontId="2" fillId="0" borderId="0" applyNumberForma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5" fillId="0" borderId="0"/>
    <xf numFmtId="0" fontId="48" fillId="63" borderId="42" applyFont="0" applyBorder="0">
      <alignment horizontal="center" wrapText="1"/>
    </xf>
    <xf numFmtId="3" fontId="47" fillId="0" borderId="44"/>
    <xf numFmtId="0" fontId="19" fillId="0" borderId="0" applyNumberFormat="0" applyFill="0" applyBorder="0" applyProtection="0"/>
    <xf numFmtId="164" fontId="1"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09">
    <xf numFmtId="0" fontId="0" fillId="0" borderId="0" xfId="0"/>
    <xf numFmtId="0" fontId="51" fillId="60" borderId="0" xfId="0" applyFont="1" applyFill="1"/>
    <xf numFmtId="0" fontId="52" fillId="0" borderId="0" xfId="0" applyFont="1" applyFill="1"/>
    <xf numFmtId="0" fontId="52" fillId="60" borderId="0" xfId="0" applyFont="1" applyFill="1"/>
    <xf numFmtId="14" fontId="52" fillId="0" borderId="0" xfId="0" applyNumberFormat="1" applyFont="1" applyFill="1"/>
    <xf numFmtId="0" fontId="52" fillId="60" borderId="0" xfId="0" applyFont="1" applyFill="1" applyAlignment="1">
      <alignment horizontal="left" vertical="top" wrapText="1"/>
    </xf>
    <xf numFmtId="0" fontId="52" fillId="60" borderId="0" xfId="0" applyFont="1" applyFill="1" applyAlignment="1">
      <alignment vertical="top"/>
    </xf>
    <xf numFmtId="0" fontId="55" fillId="60" borderId="0" xfId="340" applyFont="1" applyFill="1" applyAlignment="1">
      <alignment horizontal="right"/>
    </xf>
    <xf numFmtId="0" fontId="51" fillId="0" borderId="0" xfId="0" applyFont="1"/>
    <xf numFmtId="0" fontId="52" fillId="0" borderId="0" xfId="0" applyFont="1"/>
    <xf numFmtId="14" fontId="52" fillId="0" borderId="0" xfId="0" applyNumberFormat="1" applyFont="1"/>
    <xf numFmtId="0" fontId="52" fillId="60" borderId="0" xfId="0" applyFont="1" applyFill="1" applyBorder="1" applyAlignment="1">
      <alignment vertical="top" wrapText="1"/>
    </xf>
    <xf numFmtId="0" fontId="52" fillId="60" borderId="0" xfId="0" applyFont="1" applyFill="1" applyAlignment="1">
      <alignment wrapText="1"/>
    </xf>
    <xf numFmtId="0" fontId="52" fillId="60" borderId="0" xfId="0" applyFont="1" applyFill="1" applyAlignment="1">
      <alignment horizontal="left"/>
    </xf>
    <xf numFmtId="0" fontId="52" fillId="60" borderId="0" xfId="0" applyFont="1" applyFill="1" applyBorder="1"/>
    <xf numFmtId="0" fontId="53" fillId="60" borderId="0" xfId="0" applyFont="1" applyFill="1" applyBorder="1"/>
    <xf numFmtId="0" fontId="56" fillId="60" borderId="0" xfId="0" applyFont="1" applyFill="1" applyBorder="1" applyAlignment="1">
      <alignment vertical="center"/>
    </xf>
    <xf numFmtId="0" fontId="52" fillId="0" borderId="0" xfId="0" applyFont="1" applyFill="1" applyBorder="1"/>
    <xf numFmtId="0" fontId="59" fillId="65" borderId="0" xfId="0" applyFont="1" applyFill="1" applyBorder="1"/>
    <xf numFmtId="0" fontId="52" fillId="0" borderId="0" xfId="0" applyFont="1" applyFill="1" applyBorder="1" applyAlignment="1">
      <alignment horizontal="right"/>
    </xf>
    <xf numFmtId="2" fontId="52" fillId="0" borderId="0" xfId="0" applyNumberFormat="1" applyFont="1" applyFill="1"/>
    <xf numFmtId="14" fontId="52" fillId="60" borderId="0" xfId="0" applyNumberFormat="1" applyFont="1" applyFill="1"/>
    <xf numFmtId="0" fontId="52" fillId="65" borderId="0" xfId="0" applyFont="1" applyFill="1"/>
    <xf numFmtId="0" fontId="53" fillId="65" borderId="51" xfId="0" applyFont="1" applyFill="1" applyBorder="1" applyAlignment="1">
      <alignment horizontal="center"/>
    </xf>
    <xf numFmtId="0" fontId="52" fillId="0" borderId="51" xfId="0" applyFont="1" applyBorder="1"/>
    <xf numFmtId="2" fontId="52" fillId="0" borderId="0" xfId="0" applyNumberFormat="1" applyFont="1"/>
    <xf numFmtId="0" fontId="52" fillId="65" borderId="48" xfId="0" applyFont="1" applyFill="1" applyBorder="1"/>
    <xf numFmtId="0" fontId="53" fillId="66" borderId="56" xfId="0" applyFont="1" applyFill="1" applyBorder="1" applyAlignment="1">
      <alignment horizontal="right"/>
    </xf>
    <xf numFmtId="0" fontId="52" fillId="60" borderId="51" xfId="0" applyFont="1" applyFill="1" applyBorder="1"/>
    <xf numFmtId="0" fontId="52" fillId="0" borderId="0" xfId="0" applyFont="1" applyAlignment="1">
      <alignment horizontal="left"/>
    </xf>
    <xf numFmtId="0" fontId="52" fillId="0" borderId="49" xfId="0" applyFont="1" applyBorder="1" applyAlignment="1">
      <alignment horizontal="left"/>
    </xf>
    <xf numFmtId="0" fontId="52" fillId="0" borderId="55" xfId="0" applyFont="1" applyBorder="1" applyAlignment="1">
      <alignment horizontal="center"/>
    </xf>
    <xf numFmtId="0" fontId="52" fillId="0" borderId="51" xfId="0" applyFont="1" applyBorder="1" applyAlignment="1">
      <alignment horizontal="left"/>
    </xf>
    <xf numFmtId="2" fontId="52" fillId="0" borderId="0" xfId="0" applyNumberFormat="1" applyFont="1" applyFill="1" applyAlignment="1">
      <alignment horizontal="right"/>
    </xf>
    <xf numFmtId="167" fontId="52" fillId="60" borderId="0" xfId="0" applyNumberFormat="1" applyFont="1" applyFill="1"/>
    <xf numFmtId="0" fontId="52" fillId="60" borderId="0" xfId="0" applyFont="1" applyFill="1" applyAlignment="1">
      <alignment vertical="top" wrapText="1"/>
    </xf>
    <xf numFmtId="167" fontId="52" fillId="0" borderId="0" xfId="0" applyNumberFormat="1" applyFont="1" applyFill="1"/>
    <xf numFmtId="0" fontId="52" fillId="60" borderId="0" xfId="0" applyFont="1" applyFill="1" applyBorder="1" applyAlignment="1">
      <alignment vertical="center" wrapText="1"/>
    </xf>
    <xf numFmtId="0" fontId="53" fillId="0" borderId="48" xfId="0" applyFont="1" applyFill="1" applyBorder="1" applyAlignment="1"/>
    <xf numFmtId="0" fontId="52" fillId="0" borderId="51" xfId="0" applyFont="1" applyFill="1" applyBorder="1"/>
    <xf numFmtId="0" fontId="52" fillId="60" borderId="0" xfId="0" applyFont="1" applyFill="1" applyBorder="1" applyAlignment="1">
      <alignment wrapText="1"/>
    </xf>
    <xf numFmtId="0" fontId="52" fillId="60" borderId="0" xfId="0" applyFont="1" applyFill="1" applyAlignment="1"/>
    <xf numFmtId="0" fontId="52" fillId="60" borderId="0" xfId="0" applyFont="1" applyFill="1" applyAlignment="1">
      <alignment vertical="center"/>
    </xf>
    <xf numFmtId="0" fontId="53" fillId="66" borderId="50" xfId="0" applyFont="1" applyFill="1" applyBorder="1" applyAlignment="1">
      <alignment horizontal="center"/>
    </xf>
    <xf numFmtId="0" fontId="53" fillId="66" borderId="51" xfId="0" applyFont="1" applyFill="1" applyBorder="1" applyAlignment="1"/>
    <xf numFmtId="0" fontId="53" fillId="66" borderId="0" xfId="0" applyFont="1" applyFill="1" applyBorder="1" applyAlignment="1"/>
    <xf numFmtId="0" fontId="53" fillId="65" borderId="0" xfId="0" applyFont="1" applyFill="1" applyBorder="1" applyAlignment="1"/>
    <xf numFmtId="0" fontId="53" fillId="65" borderId="48" xfId="0" applyFont="1" applyFill="1" applyBorder="1" applyAlignment="1"/>
    <xf numFmtId="0" fontId="53" fillId="66" borderId="50" xfId="0" applyFont="1" applyFill="1" applyBorder="1"/>
    <xf numFmtId="0" fontId="52" fillId="0" borderId="48" xfId="0" applyFont="1" applyBorder="1" applyAlignment="1">
      <alignment horizontal="center"/>
    </xf>
    <xf numFmtId="0" fontId="52" fillId="0" borderId="49" xfId="0" applyFont="1" applyBorder="1"/>
    <xf numFmtId="2" fontId="52" fillId="0" borderId="0" xfId="0" applyNumberFormat="1" applyFont="1" applyAlignment="1">
      <alignment horizontal="right"/>
    </xf>
    <xf numFmtId="0" fontId="53" fillId="65" borderId="49" xfId="0" applyFont="1" applyFill="1" applyBorder="1"/>
    <xf numFmtId="0" fontId="51" fillId="60" borderId="0" xfId="0" applyFont="1" applyFill="1" applyBorder="1"/>
    <xf numFmtId="0" fontId="53" fillId="60" borderId="0" xfId="0" applyFont="1" applyFill="1" applyAlignment="1"/>
    <xf numFmtId="0" fontId="53" fillId="60" borderId="0" xfId="0" applyFont="1" applyFill="1" applyBorder="1" applyAlignment="1"/>
    <xf numFmtId="0" fontId="51" fillId="60" borderId="39" xfId="0" applyFont="1" applyFill="1" applyBorder="1"/>
    <xf numFmtId="0" fontId="51" fillId="60" borderId="38" xfId="0" applyFont="1" applyFill="1" applyBorder="1"/>
    <xf numFmtId="0" fontId="51" fillId="60" borderId="29" xfId="0" applyFont="1" applyFill="1" applyBorder="1" applyAlignment="1">
      <alignment vertical="center"/>
    </xf>
    <xf numFmtId="0" fontId="61" fillId="60" borderId="31" xfId="340" applyFont="1" applyFill="1" applyBorder="1" applyAlignment="1">
      <alignment vertical="center"/>
    </xf>
    <xf numFmtId="0" fontId="51" fillId="60" borderId="30" xfId="0" applyFont="1" applyFill="1" applyBorder="1" applyAlignment="1">
      <alignment vertical="center"/>
    </xf>
    <xf numFmtId="0" fontId="61" fillId="60" borderId="36" xfId="340" applyFont="1" applyFill="1" applyBorder="1" applyAlignment="1">
      <alignment vertical="center"/>
    </xf>
    <xf numFmtId="0" fontId="51" fillId="60" borderId="28" xfId="0" applyFont="1" applyFill="1" applyBorder="1" applyAlignment="1">
      <alignment vertical="center"/>
    </xf>
    <xf numFmtId="0" fontId="61" fillId="60" borderId="29" xfId="340" applyFont="1" applyFill="1" applyBorder="1" applyAlignment="1">
      <alignment vertical="center"/>
    </xf>
    <xf numFmtId="0" fontId="61" fillId="60" borderId="57" xfId="340" applyFont="1" applyFill="1" applyBorder="1" applyAlignment="1">
      <alignment vertical="center"/>
    </xf>
    <xf numFmtId="0" fontId="61" fillId="60" borderId="37" xfId="340" applyFont="1" applyFill="1" applyBorder="1" applyAlignment="1">
      <alignment vertical="center"/>
    </xf>
    <xf numFmtId="0" fontId="51" fillId="60" borderId="31" xfId="0" applyFont="1" applyFill="1" applyBorder="1" applyAlignment="1">
      <alignment vertical="center"/>
    </xf>
    <xf numFmtId="0" fontId="51" fillId="60" borderId="0" xfId="0" applyFont="1" applyFill="1" applyAlignment="1">
      <alignment vertical="center"/>
    </xf>
    <xf numFmtId="0" fontId="61" fillId="60" borderId="35" xfId="340" applyFont="1" applyFill="1" applyBorder="1" applyAlignment="1">
      <alignment vertical="center"/>
    </xf>
    <xf numFmtId="0" fontId="51" fillId="60" borderId="34" xfId="0" applyFont="1" applyFill="1" applyBorder="1" applyAlignment="1">
      <alignment vertical="center"/>
    </xf>
    <xf numFmtId="0" fontId="61" fillId="0" borderId="33" xfId="340" applyFont="1" applyFill="1" applyBorder="1" applyAlignment="1">
      <alignment vertical="center"/>
    </xf>
    <xf numFmtId="0" fontId="51" fillId="60" borderId="53" xfId="0" applyFont="1" applyFill="1" applyBorder="1" applyAlignment="1">
      <alignment vertical="center"/>
    </xf>
    <xf numFmtId="0" fontId="61" fillId="60" borderId="54" xfId="340" applyFont="1" applyFill="1" applyBorder="1" applyAlignment="1">
      <alignment vertical="center"/>
    </xf>
    <xf numFmtId="0" fontId="62" fillId="0" borderId="0" xfId="0" applyFont="1" applyAlignment="1">
      <alignment wrapText="1"/>
    </xf>
    <xf numFmtId="0" fontId="51" fillId="0" borderId="0" xfId="0" applyFont="1" applyAlignment="1">
      <alignment wrapText="1"/>
    </xf>
    <xf numFmtId="0" fontId="54" fillId="0" borderId="0" xfId="0" applyFont="1" applyAlignment="1">
      <alignment wrapText="1"/>
    </xf>
    <xf numFmtId="0" fontId="58" fillId="0" borderId="0" xfId="0" applyFont="1" applyAlignment="1">
      <alignment vertical="center" wrapText="1"/>
    </xf>
    <xf numFmtId="0" fontId="58" fillId="0" borderId="0" xfId="0" applyFont="1" applyAlignment="1">
      <alignment wrapText="1"/>
    </xf>
    <xf numFmtId="2" fontId="52" fillId="0" borderId="0" xfId="421" applyNumberFormat="1" applyFont="1"/>
    <xf numFmtId="0" fontId="51" fillId="60" borderId="47" xfId="0" applyFont="1" applyFill="1" applyBorder="1" applyAlignment="1">
      <alignment horizontal="center"/>
    </xf>
    <xf numFmtId="0" fontId="51" fillId="60" borderId="30" xfId="0" applyFont="1" applyFill="1" applyBorder="1" applyAlignment="1">
      <alignment horizontal="center"/>
    </xf>
    <xf numFmtId="0" fontId="60" fillId="60" borderId="32" xfId="0" applyFont="1" applyFill="1" applyBorder="1" applyAlignment="1">
      <alignment horizontal="center" vertical="center"/>
    </xf>
    <xf numFmtId="0" fontId="60" fillId="60" borderId="52" xfId="0" applyFont="1" applyFill="1" applyBorder="1" applyAlignment="1">
      <alignment horizontal="center" vertical="center"/>
    </xf>
    <xf numFmtId="0" fontId="57" fillId="0" borderId="27" xfId="0" applyFont="1" applyFill="1" applyBorder="1" applyAlignment="1">
      <alignment horizontal="center" vertical="center"/>
    </xf>
    <xf numFmtId="0" fontId="54" fillId="60" borderId="40" xfId="0" applyFont="1" applyFill="1" applyBorder="1" applyAlignment="1">
      <alignment horizontal="center" vertical="center"/>
    </xf>
    <xf numFmtId="0" fontId="54" fillId="60" borderId="32" xfId="0" applyFont="1" applyFill="1" applyBorder="1" applyAlignment="1">
      <alignment horizontal="center" vertical="center"/>
    </xf>
    <xf numFmtId="0" fontId="52" fillId="60" borderId="45" xfId="0" applyFont="1" applyFill="1" applyBorder="1" applyAlignment="1">
      <alignment horizontal="left" vertical="top" wrapText="1"/>
    </xf>
    <xf numFmtId="0" fontId="52" fillId="60" borderId="0" xfId="0" applyFont="1" applyFill="1" applyAlignment="1">
      <alignment horizontal="left"/>
    </xf>
    <xf numFmtId="0" fontId="53" fillId="65" borderId="0" xfId="0" applyFont="1" applyFill="1" applyAlignment="1">
      <alignment horizontal="center"/>
    </xf>
    <xf numFmtId="0" fontId="54" fillId="60" borderId="46" xfId="0" applyFont="1" applyFill="1" applyBorder="1" applyAlignment="1">
      <alignment horizontal="center" vertical="center"/>
    </xf>
    <xf numFmtId="0" fontId="54" fillId="60" borderId="47" xfId="0" applyFont="1" applyFill="1" applyBorder="1" applyAlignment="1">
      <alignment horizontal="center" vertical="center"/>
    </xf>
    <xf numFmtId="0" fontId="52" fillId="60" borderId="0" xfId="0" applyFont="1" applyFill="1" applyBorder="1" applyAlignment="1">
      <alignment horizontal="left" vertical="top" wrapText="1"/>
    </xf>
    <xf numFmtId="0" fontId="52" fillId="60" borderId="0" xfId="0" applyFont="1" applyFill="1" applyAlignment="1">
      <alignment horizontal="left" vertical="center"/>
    </xf>
    <xf numFmtId="0" fontId="53" fillId="60" borderId="0" xfId="0" applyFont="1" applyFill="1" applyAlignment="1">
      <alignment horizontal="center"/>
    </xf>
    <xf numFmtId="0" fontId="55" fillId="60" borderId="0" xfId="340" applyFont="1" applyFill="1" applyAlignment="1">
      <alignment horizontal="right"/>
    </xf>
    <xf numFmtId="0" fontId="53" fillId="65" borderId="0" xfId="0" applyFont="1" applyFill="1" applyBorder="1" applyAlignment="1">
      <alignment horizontal="center"/>
    </xf>
    <xf numFmtId="0" fontId="53" fillId="65" borderId="48" xfId="0" applyFont="1" applyFill="1" applyBorder="1" applyAlignment="1">
      <alignment horizontal="center"/>
    </xf>
    <xf numFmtId="0" fontId="53" fillId="60" borderId="51" xfId="0" applyFont="1" applyFill="1" applyBorder="1" applyAlignment="1">
      <alignment horizontal="center"/>
    </xf>
    <xf numFmtId="0" fontId="53" fillId="60" borderId="0" xfId="0" applyFont="1" applyFill="1" applyBorder="1" applyAlignment="1">
      <alignment horizontal="center"/>
    </xf>
    <xf numFmtId="0" fontId="52" fillId="60" borderId="45" xfId="0" applyFont="1" applyFill="1" applyBorder="1" applyAlignment="1">
      <alignment horizontal="left" vertical="center" wrapText="1"/>
    </xf>
    <xf numFmtId="0" fontId="53" fillId="65" borderId="51" xfId="0" applyFont="1" applyFill="1" applyBorder="1" applyAlignment="1">
      <alignment horizontal="center"/>
    </xf>
    <xf numFmtId="0" fontId="52" fillId="60" borderId="0" xfId="0" applyFont="1" applyFill="1" applyAlignment="1">
      <alignment wrapText="1"/>
    </xf>
    <xf numFmtId="0" fontId="52" fillId="60" borderId="45" xfId="0" quotePrefix="1" applyFont="1" applyFill="1" applyBorder="1" applyAlignment="1">
      <alignment horizontal="left" wrapText="1"/>
    </xf>
    <xf numFmtId="0" fontId="52" fillId="60" borderId="45" xfId="0" applyFont="1" applyFill="1" applyBorder="1" applyAlignment="1">
      <alignment horizontal="left" wrapText="1"/>
    </xf>
    <xf numFmtId="0" fontId="52" fillId="60" borderId="0" xfId="0" applyFont="1" applyFill="1" applyAlignment="1">
      <alignment horizontal="left" vertical="top" wrapText="1"/>
    </xf>
    <xf numFmtId="0" fontId="52" fillId="0" borderId="0" xfId="0" applyFont="1" applyFill="1" applyAlignment="1">
      <alignment horizontal="left" vertical="top" wrapText="1"/>
    </xf>
    <xf numFmtId="0" fontId="52" fillId="60" borderId="0" xfId="0" applyFont="1" applyFill="1" applyAlignment="1">
      <alignment horizontal="left" wrapText="1"/>
    </xf>
    <xf numFmtId="0" fontId="52" fillId="60" borderId="0" xfId="0" applyFont="1" applyFill="1" applyBorder="1" applyAlignment="1">
      <alignment horizontal="left" vertical="center" wrapText="1"/>
    </xf>
    <xf numFmtId="0" fontId="52" fillId="60" borderId="0" xfId="0" applyFont="1" applyFill="1" applyAlignment="1">
      <alignment horizontal="left" vertical="center" wrapText="1"/>
    </xf>
  </cellXfs>
  <cellStyles count="427">
    <cellStyle name="20 % - Markeringsfarve1 2" xfId="2" xr:uid="{00000000-0005-0000-0000-000000000000}"/>
    <cellStyle name="20 % - Markeringsfarve1 2 2" xfId="3" xr:uid="{00000000-0005-0000-0000-000001000000}"/>
    <cellStyle name="20 % - Markeringsfarve1 3" xfId="4" xr:uid="{00000000-0005-0000-0000-000002000000}"/>
    <cellStyle name="20 % - Markeringsfarve1 4" xfId="5" xr:uid="{00000000-0005-0000-0000-000003000000}"/>
    <cellStyle name="20 % - Markeringsfarve2 2" xfId="6" xr:uid="{00000000-0005-0000-0000-000004000000}"/>
    <cellStyle name="20 % - Markeringsfarve2 2 2" xfId="7" xr:uid="{00000000-0005-0000-0000-000005000000}"/>
    <cellStyle name="20 % - Markeringsfarve2 3" xfId="8" xr:uid="{00000000-0005-0000-0000-000006000000}"/>
    <cellStyle name="20 % - Markeringsfarve2 4" xfId="9" xr:uid="{00000000-0005-0000-0000-000007000000}"/>
    <cellStyle name="20 % - Markeringsfarve3 2" xfId="10" xr:uid="{00000000-0005-0000-0000-000008000000}"/>
    <cellStyle name="20 % - Markeringsfarve3 2 2" xfId="11" xr:uid="{00000000-0005-0000-0000-000009000000}"/>
    <cellStyle name="20 % - Markeringsfarve3 3" xfId="12" xr:uid="{00000000-0005-0000-0000-00000A000000}"/>
    <cellStyle name="20 % - Markeringsfarve3 4" xfId="13" xr:uid="{00000000-0005-0000-0000-00000B000000}"/>
    <cellStyle name="20 % - Markeringsfarve4 2" xfId="14" xr:uid="{00000000-0005-0000-0000-00000C000000}"/>
    <cellStyle name="20 % - Markeringsfarve4 2 2" xfId="15" xr:uid="{00000000-0005-0000-0000-00000D000000}"/>
    <cellStyle name="20 % - Markeringsfarve4 3" xfId="16" xr:uid="{00000000-0005-0000-0000-00000E000000}"/>
    <cellStyle name="20 % - Markeringsfarve4 4" xfId="17" xr:uid="{00000000-0005-0000-0000-00000F000000}"/>
    <cellStyle name="20 % - Markeringsfarve5 2" xfId="18" xr:uid="{00000000-0005-0000-0000-000010000000}"/>
    <cellStyle name="20 % - Markeringsfarve5 2 2" xfId="19" xr:uid="{00000000-0005-0000-0000-000011000000}"/>
    <cellStyle name="20 % - Markeringsfarve5 3" xfId="20" xr:uid="{00000000-0005-0000-0000-000012000000}"/>
    <cellStyle name="20 % - Markeringsfarve5 4" xfId="21" xr:uid="{00000000-0005-0000-0000-000013000000}"/>
    <cellStyle name="20 % - Markeringsfarve6 2" xfId="22" xr:uid="{00000000-0005-0000-0000-000014000000}"/>
    <cellStyle name="20 % - Markeringsfarve6 2 2" xfId="23" xr:uid="{00000000-0005-0000-0000-000015000000}"/>
    <cellStyle name="20 % - Markeringsfarve6 3" xfId="24" xr:uid="{00000000-0005-0000-0000-000016000000}"/>
    <cellStyle name="20 % - Markeringsfarve6 4" xfId="25" xr:uid="{00000000-0005-0000-0000-000017000000}"/>
    <cellStyle name="20% - Accent1" xfId="26" xr:uid="{00000000-0005-0000-0000-000018000000}"/>
    <cellStyle name="20% - Accent1 2" xfId="27" xr:uid="{00000000-0005-0000-0000-000019000000}"/>
    <cellStyle name="20% - Accent1 3" xfId="28" xr:uid="{00000000-0005-0000-0000-00001A000000}"/>
    <cellStyle name="20% - Accent1 4" xfId="29" xr:uid="{00000000-0005-0000-0000-00001B000000}"/>
    <cellStyle name="20% - Accent1 5" xfId="341" xr:uid="{00000000-0005-0000-0000-00001C000000}"/>
    <cellStyle name="20% - Accent2" xfId="30" xr:uid="{00000000-0005-0000-0000-00001D000000}"/>
    <cellStyle name="20% - Accent2 2" xfId="31" xr:uid="{00000000-0005-0000-0000-00001E000000}"/>
    <cellStyle name="20% - Accent2 3" xfId="32" xr:uid="{00000000-0005-0000-0000-00001F000000}"/>
    <cellStyle name="20% - Accent2 4" xfId="33" xr:uid="{00000000-0005-0000-0000-000020000000}"/>
    <cellStyle name="20% - Accent2 5" xfId="342" xr:uid="{00000000-0005-0000-0000-000021000000}"/>
    <cellStyle name="20% - Accent3" xfId="34" xr:uid="{00000000-0005-0000-0000-000022000000}"/>
    <cellStyle name="20% - Accent3 2" xfId="35" xr:uid="{00000000-0005-0000-0000-000023000000}"/>
    <cellStyle name="20% - Accent3 3" xfId="36" xr:uid="{00000000-0005-0000-0000-000024000000}"/>
    <cellStyle name="20% - Accent3 4" xfId="37" xr:uid="{00000000-0005-0000-0000-000025000000}"/>
    <cellStyle name="20% - Accent3 5" xfId="343" xr:uid="{00000000-0005-0000-0000-000026000000}"/>
    <cellStyle name="20% - Accent4" xfId="38" xr:uid="{00000000-0005-0000-0000-000027000000}"/>
    <cellStyle name="20% - Accent4 2" xfId="39" xr:uid="{00000000-0005-0000-0000-000028000000}"/>
    <cellStyle name="20% - Accent4 3" xfId="40" xr:uid="{00000000-0005-0000-0000-000029000000}"/>
    <cellStyle name="20% - Accent4 4" xfId="41" xr:uid="{00000000-0005-0000-0000-00002A000000}"/>
    <cellStyle name="20% - Accent4 5" xfId="344" xr:uid="{00000000-0005-0000-0000-00002B000000}"/>
    <cellStyle name="20% - Accent5" xfId="42" xr:uid="{00000000-0005-0000-0000-00002C000000}"/>
    <cellStyle name="20% - Accent5 2" xfId="43" xr:uid="{00000000-0005-0000-0000-00002D000000}"/>
    <cellStyle name="20% - Accent5 3" xfId="44" xr:uid="{00000000-0005-0000-0000-00002E000000}"/>
    <cellStyle name="20% - Accent5 4" xfId="45" xr:uid="{00000000-0005-0000-0000-00002F000000}"/>
    <cellStyle name="20% - Accent5 5" xfId="345" xr:uid="{00000000-0005-0000-0000-000030000000}"/>
    <cellStyle name="20% - Accent6" xfId="46" xr:uid="{00000000-0005-0000-0000-000031000000}"/>
    <cellStyle name="20% - Accent6 2" xfId="47" xr:uid="{00000000-0005-0000-0000-000032000000}"/>
    <cellStyle name="20% - Accent6 3" xfId="48" xr:uid="{00000000-0005-0000-0000-000033000000}"/>
    <cellStyle name="20% - Accent6 4" xfId="49" xr:uid="{00000000-0005-0000-0000-000034000000}"/>
    <cellStyle name="20% - Accent6 5" xfId="346" xr:uid="{00000000-0005-0000-0000-000035000000}"/>
    <cellStyle name="40 % - Markeringsfarve1 2" xfId="50" xr:uid="{00000000-0005-0000-0000-000036000000}"/>
    <cellStyle name="40 % - Markeringsfarve1 2 2" xfId="51" xr:uid="{00000000-0005-0000-0000-000037000000}"/>
    <cellStyle name="40 % - Markeringsfarve1 3" xfId="52" xr:uid="{00000000-0005-0000-0000-000038000000}"/>
    <cellStyle name="40 % - Markeringsfarve1 4" xfId="53" xr:uid="{00000000-0005-0000-0000-000039000000}"/>
    <cellStyle name="40 % - Markeringsfarve2 2" xfId="54" xr:uid="{00000000-0005-0000-0000-00003A000000}"/>
    <cellStyle name="40 % - Markeringsfarve2 2 2" xfId="55" xr:uid="{00000000-0005-0000-0000-00003B000000}"/>
    <cellStyle name="40 % - Markeringsfarve2 3" xfId="56" xr:uid="{00000000-0005-0000-0000-00003C000000}"/>
    <cellStyle name="40 % - Markeringsfarve2 4" xfId="57" xr:uid="{00000000-0005-0000-0000-00003D000000}"/>
    <cellStyle name="40 % - Markeringsfarve3 2" xfId="58" xr:uid="{00000000-0005-0000-0000-00003E000000}"/>
    <cellStyle name="40 % - Markeringsfarve3 2 2" xfId="59" xr:uid="{00000000-0005-0000-0000-00003F000000}"/>
    <cellStyle name="40 % - Markeringsfarve3 3" xfId="60" xr:uid="{00000000-0005-0000-0000-000040000000}"/>
    <cellStyle name="40 % - Markeringsfarve3 4" xfId="61" xr:uid="{00000000-0005-0000-0000-000041000000}"/>
    <cellStyle name="40 % - Markeringsfarve4 2" xfId="62" xr:uid="{00000000-0005-0000-0000-000042000000}"/>
    <cellStyle name="40 % - Markeringsfarve4 2 2" xfId="63" xr:uid="{00000000-0005-0000-0000-000043000000}"/>
    <cellStyle name="40 % - Markeringsfarve4 3" xfId="64" xr:uid="{00000000-0005-0000-0000-000044000000}"/>
    <cellStyle name="40 % - Markeringsfarve4 4" xfId="65" xr:uid="{00000000-0005-0000-0000-000045000000}"/>
    <cellStyle name="40 % - Markeringsfarve5 2" xfId="66" xr:uid="{00000000-0005-0000-0000-000046000000}"/>
    <cellStyle name="40 % - Markeringsfarve5 2 2" xfId="67" xr:uid="{00000000-0005-0000-0000-000047000000}"/>
    <cellStyle name="40 % - Markeringsfarve5 3" xfId="68" xr:uid="{00000000-0005-0000-0000-000048000000}"/>
    <cellStyle name="40 % - Markeringsfarve5 4" xfId="69" xr:uid="{00000000-0005-0000-0000-000049000000}"/>
    <cellStyle name="40 % - Markeringsfarve6 2" xfId="70" xr:uid="{00000000-0005-0000-0000-00004A000000}"/>
    <cellStyle name="40 % - Markeringsfarve6 2 2" xfId="71" xr:uid="{00000000-0005-0000-0000-00004B000000}"/>
    <cellStyle name="40 % - Markeringsfarve6 3" xfId="72" xr:uid="{00000000-0005-0000-0000-00004C000000}"/>
    <cellStyle name="40 % - Markeringsfarve6 4" xfId="73" xr:uid="{00000000-0005-0000-0000-00004D000000}"/>
    <cellStyle name="40% - Accent1" xfId="74" xr:uid="{00000000-0005-0000-0000-00004E000000}"/>
    <cellStyle name="40% - Accent1 2" xfId="75" xr:uid="{00000000-0005-0000-0000-00004F000000}"/>
    <cellStyle name="40% - Accent1 3" xfId="76" xr:uid="{00000000-0005-0000-0000-000050000000}"/>
    <cellStyle name="40% - Accent1 4" xfId="77" xr:uid="{00000000-0005-0000-0000-000051000000}"/>
    <cellStyle name="40% - Accent1 5" xfId="347" xr:uid="{00000000-0005-0000-0000-000052000000}"/>
    <cellStyle name="40% - Accent2" xfId="78" xr:uid="{00000000-0005-0000-0000-000053000000}"/>
    <cellStyle name="40% - Accent2 2" xfId="79" xr:uid="{00000000-0005-0000-0000-000054000000}"/>
    <cellStyle name="40% - Accent2 3" xfId="80" xr:uid="{00000000-0005-0000-0000-000055000000}"/>
    <cellStyle name="40% - Accent2 4" xfId="81" xr:uid="{00000000-0005-0000-0000-000056000000}"/>
    <cellStyle name="40% - Accent2 5" xfId="348" xr:uid="{00000000-0005-0000-0000-000057000000}"/>
    <cellStyle name="40% - Accent3" xfId="82" xr:uid="{00000000-0005-0000-0000-000058000000}"/>
    <cellStyle name="40% - Accent3 2" xfId="83" xr:uid="{00000000-0005-0000-0000-000059000000}"/>
    <cellStyle name="40% - Accent3 3" xfId="84" xr:uid="{00000000-0005-0000-0000-00005A000000}"/>
    <cellStyle name="40% - Accent3 4" xfId="85" xr:uid="{00000000-0005-0000-0000-00005B000000}"/>
    <cellStyle name="40% - Accent3 5" xfId="349" xr:uid="{00000000-0005-0000-0000-00005C000000}"/>
    <cellStyle name="40% - Accent4" xfId="86" xr:uid="{00000000-0005-0000-0000-00005D000000}"/>
    <cellStyle name="40% - Accent4 2" xfId="87" xr:uid="{00000000-0005-0000-0000-00005E000000}"/>
    <cellStyle name="40% - Accent4 3" xfId="88" xr:uid="{00000000-0005-0000-0000-00005F000000}"/>
    <cellStyle name="40% - Accent4 4" xfId="89" xr:uid="{00000000-0005-0000-0000-000060000000}"/>
    <cellStyle name="40% - Accent4 5" xfId="350" xr:uid="{00000000-0005-0000-0000-000061000000}"/>
    <cellStyle name="40% - Accent5" xfId="90" xr:uid="{00000000-0005-0000-0000-000062000000}"/>
    <cellStyle name="40% - Accent5 2" xfId="91" xr:uid="{00000000-0005-0000-0000-000063000000}"/>
    <cellStyle name="40% - Accent5 3" xfId="92" xr:uid="{00000000-0005-0000-0000-000064000000}"/>
    <cellStyle name="40% - Accent5 4" xfId="93" xr:uid="{00000000-0005-0000-0000-000065000000}"/>
    <cellStyle name="40% - Accent5 5" xfId="351" xr:uid="{00000000-0005-0000-0000-000066000000}"/>
    <cellStyle name="40% - Accent6" xfId="94" xr:uid="{00000000-0005-0000-0000-000067000000}"/>
    <cellStyle name="40% - Accent6 2" xfId="95" xr:uid="{00000000-0005-0000-0000-000068000000}"/>
    <cellStyle name="40% - Accent6 3" xfId="96" xr:uid="{00000000-0005-0000-0000-000069000000}"/>
    <cellStyle name="40% - Accent6 4" xfId="97" xr:uid="{00000000-0005-0000-0000-00006A000000}"/>
    <cellStyle name="40% - Accent6 5" xfId="352" xr:uid="{00000000-0005-0000-0000-00006B000000}"/>
    <cellStyle name="60 % - Markeringsfarve1 2" xfId="98" xr:uid="{00000000-0005-0000-0000-00006C000000}"/>
    <cellStyle name="60 % - Markeringsfarve1 2 2" xfId="99" xr:uid="{00000000-0005-0000-0000-00006D000000}"/>
    <cellStyle name="60 % - Markeringsfarve1 3" xfId="100" xr:uid="{00000000-0005-0000-0000-00006E000000}"/>
    <cellStyle name="60 % - Markeringsfarve1 4" xfId="101" xr:uid="{00000000-0005-0000-0000-00006F000000}"/>
    <cellStyle name="60 % - Markeringsfarve2 2" xfId="102" xr:uid="{00000000-0005-0000-0000-000070000000}"/>
    <cellStyle name="60 % - Markeringsfarve2 2 2" xfId="103" xr:uid="{00000000-0005-0000-0000-000071000000}"/>
    <cellStyle name="60 % - Markeringsfarve2 3" xfId="104" xr:uid="{00000000-0005-0000-0000-000072000000}"/>
    <cellStyle name="60 % - Markeringsfarve2 4" xfId="105" xr:uid="{00000000-0005-0000-0000-000073000000}"/>
    <cellStyle name="60 % - Markeringsfarve3 2" xfId="106" xr:uid="{00000000-0005-0000-0000-000074000000}"/>
    <cellStyle name="60 % - Markeringsfarve3 2 2" xfId="107" xr:uid="{00000000-0005-0000-0000-000075000000}"/>
    <cellStyle name="60 % - Markeringsfarve3 3" xfId="108" xr:uid="{00000000-0005-0000-0000-000076000000}"/>
    <cellStyle name="60 % - Markeringsfarve3 4" xfId="109" xr:uid="{00000000-0005-0000-0000-000077000000}"/>
    <cellStyle name="60 % - Markeringsfarve4 2" xfId="110" xr:uid="{00000000-0005-0000-0000-000078000000}"/>
    <cellStyle name="60 % - Markeringsfarve4 2 2" xfId="111" xr:uid="{00000000-0005-0000-0000-000079000000}"/>
    <cellStyle name="60 % - Markeringsfarve4 3" xfId="112" xr:uid="{00000000-0005-0000-0000-00007A000000}"/>
    <cellStyle name="60 % - Markeringsfarve4 4" xfId="113" xr:uid="{00000000-0005-0000-0000-00007B000000}"/>
    <cellStyle name="60 % - Markeringsfarve5 2" xfId="114" xr:uid="{00000000-0005-0000-0000-00007C000000}"/>
    <cellStyle name="60 % - Markeringsfarve5 2 2" xfId="115" xr:uid="{00000000-0005-0000-0000-00007D000000}"/>
    <cellStyle name="60 % - Markeringsfarve5 3" xfId="116" xr:uid="{00000000-0005-0000-0000-00007E000000}"/>
    <cellStyle name="60 % - Markeringsfarve5 4" xfId="117" xr:uid="{00000000-0005-0000-0000-00007F000000}"/>
    <cellStyle name="60 % - Markeringsfarve6 2" xfId="118" xr:uid="{00000000-0005-0000-0000-000080000000}"/>
    <cellStyle name="60 % - Markeringsfarve6 2 2" xfId="119" xr:uid="{00000000-0005-0000-0000-000081000000}"/>
    <cellStyle name="60 % - Markeringsfarve6 3" xfId="120" xr:uid="{00000000-0005-0000-0000-000082000000}"/>
    <cellStyle name="60 % - Markeringsfarve6 4" xfId="121" xr:uid="{00000000-0005-0000-0000-000083000000}"/>
    <cellStyle name="60% - Accent1" xfId="122" xr:uid="{00000000-0005-0000-0000-000084000000}"/>
    <cellStyle name="60% - Accent1 2" xfId="123" xr:uid="{00000000-0005-0000-0000-000085000000}"/>
    <cellStyle name="60% - Accent1 3" xfId="124" xr:uid="{00000000-0005-0000-0000-000086000000}"/>
    <cellStyle name="60% - Accent1 4" xfId="125" xr:uid="{00000000-0005-0000-0000-000087000000}"/>
    <cellStyle name="60% - Accent1 5" xfId="353" xr:uid="{00000000-0005-0000-0000-000088000000}"/>
    <cellStyle name="60% - Accent2" xfId="126" xr:uid="{00000000-0005-0000-0000-000089000000}"/>
    <cellStyle name="60% - Accent2 2" xfId="127" xr:uid="{00000000-0005-0000-0000-00008A000000}"/>
    <cellStyle name="60% - Accent2 3" xfId="128" xr:uid="{00000000-0005-0000-0000-00008B000000}"/>
    <cellStyle name="60% - Accent2 4" xfId="129" xr:uid="{00000000-0005-0000-0000-00008C000000}"/>
    <cellStyle name="60% - Accent2 5" xfId="354" xr:uid="{00000000-0005-0000-0000-00008D000000}"/>
    <cellStyle name="60% - Accent3" xfId="130" xr:uid="{00000000-0005-0000-0000-00008E000000}"/>
    <cellStyle name="60% - Accent3 2" xfId="131" xr:uid="{00000000-0005-0000-0000-00008F000000}"/>
    <cellStyle name="60% - Accent3 3" xfId="132" xr:uid="{00000000-0005-0000-0000-000090000000}"/>
    <cellStyle name="60% - Accent3 4" xfId="133" xr:uid="{00000000-0005-0000-0000-000091000000}"/>
    <cellStyle name="60% - Accent3 5" xfId="355" xr:uid="{00000000-0005-0000-0000-000092000000}"/>
    <cellStyle name="60% - Accent4" xfId="134" xr:uid="{00000000-0005-0000-0000-000093000000}"/>
    <cellStyle name="60% - Accent4 2" xfId="135" xr:uid="{00000000-0005-0000-0000-000094000000}"/>
    <cellStyle name="60% - Accent4 3" xfId="136" xr:uid="{00000000-0005-0000-0000-000095000000}"/>
    <cellStyle name="60% - Accent4 4" xfId="137" xr:uid="{00000000-0005-0000-0000-000096000000}"/>
    <cellStyle name="60% - Accent4 5" xfId="356" xr:uid="{00000000-0005-0000-0000-000097000000}"/>
    <cellStyle name="60% - Accent5" xfId="138" xr:uid="{00000000-0005-0000-0000-000098000000}"/>
    <cellStyle name="60% - Accent5 2" xfId="139" xr:uid="{00000000-0005-0000-0000-000099000000}"/>
    <cellStyle name="60% - Accent5 3" xfId="140" xr:uid="{00000000-0005-0000-0000-00009A000000}"/>
    <cellStyle name="60% - Accent5 4" xfId="141" xr:uid="{00000000-0005-0000-0000-00009B000000}"/>
    <cellStyle name="60% - Accent5 5" xfId="357" xr:uid="{00000000-0005-0000-0000-00009C000000}"/>
    <cellStyle name="60% - Accent6" xfId="142" xr:uid="{00000000-0005-0000-0000-00009D000000}"/>
    <cellStyle name="60% - Accent6 2" xfId="143" xr:uid="{00000000-0005-0000-0000-00009E000000}"/>
    <cellStyle name="60% - Accent6 3" xfId="144" xr:uid="{00000000-0005-0000-0000-00009F000000}"/>
    <cellStyle name="60% - Accent6 4" xfId="145" xr:uid="{00000000-0005-0000-0000-0000A0000000}"/>
    <cellStyle name="60% - Accent6 5" xfId="358" xr:uid="{00000000-0005-0000-0000-0000A1000000}"/>
    <cellStyle name="Accent1" xfId="146" xr:uid="{00000000-0005-0000-0000-0000A2000000}"/>
    <cellStyle name="Accent1 2" xfId="147" xr:uid="{00000000-0005-0000-0000-0000A3000000}"/>
    <cellStyle name="Accent1 3" xfId="148" xr:uid="{00000000-0005-0000-0000-0000A4000000}"/>
    <cellStyle name="Accent1 4" xfId="149" xr:uid="{00000000-0005-0000-0000-0000A5000000}"/>
    <cellStyle name="Accent1 5" xfId="359" xr:uid="{00000000-0005-0000-0000-0000A6000000}"/>
    <cellStyle name="Accent2" xfId="150" xr:uid="{00000000-0005-0000-0000-0000A7000000}"/>
    <cellStyle name="Accent2 2" xfId="151" xr:uid="{00000000-0005-0000-0000-0000A8000000}"/>
    <cellStyle name="Accent2 3" xfId="152" xr:uid="{00000000-0005-0000-0000-0000A9000000}"/>
    <cellStyle name="Accent2 4" xfId="153" xr:uid="{00000000-0005-0000-0000-0000AA000000}"/>
    <cellStyle name="Accent2 5" xfId="360" xr:uid="{00000000-0005-0000-0000-0000AB000000}"/>
    <cellStyle name="Accent3" xfId="154" xr:uid="{00000000-0005-0000-0000-0000AC000000}"/>
    <cellStyle name="Accent3 2" xfId="155" xr:uid="{00000000-0005-0000-0000-0000AD000000}"/>
    <cellStyle name="Accent3 3" xfId="156" xr:uid="{00000000-0005-0000-0000-0000AE000000}"/>
    <cellStyle name="Accent3 4" xfId="157" xr:uid="{00000000-0005-0000-0000-0000AF000000}"/>
    <cellStyle name="Accent3 5" xfId="361" xr:uid="{00000000-0005-0000-0000-0000B0000000}"/>
    <cellStyle name="Accent4" xfId="158" xr:uid="{00000000-0005-0000-0000-0000B1000000}"/>
    <cellStyle name="Accent4 2" xfId="363" xr:uid="{00000000-0005-0000-0000-0000B2000000}"/>
    <cellStyle name="Accent4 3" xfId="362" xr:uid="{00000000-0005-0000-0000-0000B3000000}"/>
    <cellStyle name="Accent5" xfId="159" xr:uid="{00000000-0005-0000-0000-0000B4000000}"/>
    <cellStyle name="Accent5 2" xfId="365" xr:uid="{00000000-0005-0000-0000-0000B5000000}"/>
    <cellStyle name="Accent5 3" xfId="364" xr:uid="{00000000-0005-0000-0000-0000B6000000}"/>
    <cellStyle name="Accent6" xfId="160" xr:uid="{00000000-0005-0000-0000-0000B7000000}"/>
    <cellStyle name="Accent6 2" xfId="161" xr:uid="{00000000-0005-0000-0000-0000B8000000}"/>
    <cellStyle name="Accent6 3" xfId="162" xr:uid="{00000000-0005-0000-0000-0000B9000000}"/>
    <cellStyle name="Accent6 4" xfId="163" xr:uid="{00000000-0005-0000-0000-0000BA000000}"/>
    <cellStyle name="Accent6 5" xfId="366" xr:uid="{00000000-0005-0000-0000-0000BB000000}"/>
    <cellStyle name="Advarselstekst 2" xfId="164" xr:uid="{00000000-0005-0000-0000-0000BC000000}"/>
    <cellStyle name="Advarselstekst 2 2" xfId="165" xr:uid="{00000000-0005-0000-0000-0000BD000000}"/>
    <cellStyle name="Advarselstekst 3" xfId="166" xr:uid="{00000000-0005-0000-0000-0000BE000000}"/>
    <cellStyle name="Advarselstekst 4" xfId="167" xr:uid="{00000000-0005-0000-0000-0000BF000000}"/>
    <cellStyle name="Bad" xfId="168" xr:uid="{00000000-0005-0000-0000-0000C0000000}"/>
    <cellStyle name="Bad 2" xfId="169" xr:uid="{00000000-0005-0000-0000-0000C1000000}"/>
    <cellStyle name="Bad 3" xfId="170" xr:uid="{00000000-0005-0000-0000-0000C2000000}"/>
    <cellStyle name="Bad 4" xfId="171" xr:uid="{00000000-0005-0000-0000-0000C3000000}"/>
    <cellStyle name="Bad 5" xfId="367" xr:uid="{00000000-0005-0000-0000-0000C4000000}"/>
    <cellStyle name="Bemærk! 2" xfId="172" xr:uid="{00000000-0005-0000-0000-0000C5000000}"/>
    <cellStyle name="Bemærk! 2 2" xfId="173" xr:uid="{00000000-0005-0000-0000-0000C6000000}"/>
    <cellStyle name="Bemærk! 3" xfId="174" xr:uid="{00000000-0005-0000-0000-0000C7000000}"/>
    <cellStyle name="Bemærk! 4" xfId="175" xr:uid="{00000000-0005-0000-0000-0000C8000000}"/>
    <cellStyle name="Beregning 2" xfId="176" xr:uid="{00000000-0005-0000-0000-0000C9000000}"/>
    <cellStyle name="Beregning 2 2" xfId="177" xr:uid="{00000000-0005-0000-0000-0000CA000000}"/>
    <cellStyle name="Beregning 3" xfId="178" xr:uid="{00000000-0005-0000-0000-0000CB000000}"/>
    <cellStyle name="Beregning 4" xfId="179" xr:uid="{00000000-0005-0000-0000-0000CC000000}"/>
    <cellStyle name="Ç¥ÁØ_´ë¿ìÃâÇÏ¿äÃ» " xfId="368" xr:uid="{00000000-0005-0000-0000-0000CD000000}"/>
    <cellStyle name="Calculation" xfId="180" xr:uid="{00000000-0005-0000-0000-0000CE000000}"/>
    <cellStyle name="Calculation 2" xfId="181" xr:uid="{00000000-0005-0000-0000-0000CF000000}"/>
    <cellStyle name="Calculation 3" xfId="182" xr:uid="{00000000-0005-0000-0000-0000D0000000}"/>
    <cellStyle name="Calculation 4" xfId="183" xr:uid="{00000000-0005-0000-0000-0000D1000000}"/>
    <cellStyle name="Calculation 5" xfId="369" xr:uid="{00000000-0005-0000-0000-0000D2000000}"/>
    <cellStyle name="Check Cell" xfId="184" xr:uid="{00000000-0005-0000-0000-0000D3000000}"/>
    <cellStyle name="Check Cell 2" xfId="185" xr:uid="{00000000-0005-0000-0000-0000D4000000}"/>
    <cellStyle name="Check Cell 3" xfId="186" xr:uid="{00000000-0005-0000-0000-0000D5000000}"/>
    <cellStyle name="Check Cell 4" xfId="187" xr:uid="{00000000-0005-0000-0000-0000D6000000}"/>
    <cellStyle name="Check Cell 5" xfId="370" xr:uid="{00000000-0005-0000-0000-0000D7000000}"/>
    <cellStyle name="Comma 2" xfId="371" xr:uid="{00000000-0005-0000-0000-0000D8000000}"/>
    <cellStyle name="Comma 3" xfId="372" xr:uid="{00000000-0005-0000-0000-0000D9000000}"/>
    <cellStyle name="Comma 3 2" xfId="422" xr:uid="{00000000-0005-0000-0000-0000DA000000}"/>
    <cellStyle name="Comma 4" xfId="373" xr:uid="{00000000-0005-0000-0000-0000DB000000}"/>
    <cellStyle name="Comma 4 2" xfId="423" xr:uid="{00000000-0005-0000-0000-0000DC000000}"/>
    <cellStyle name="Currency 2" xfId="374" xr:uid="{00000000-0005-0000-0000-0000DD000000}"/>
    <cellStyle name="Explanatory Text" xfId="188" xr:uid="{00000000-0005-0000-0000-0000DE000000}"/>
    <cellStyle name="Explanatory Text 2" xfId="376" xr:uid="{00000000-0005-0000-0000-0000DF000000}"/>
    <cellStyle name="Explanatory Text 3" xfId="375" xr:uid="{00000000-0005-0000-0000-0000E0000000}"/>
    <cellStyle name="FeltID" xfId="377" xr:uid="{00000000-0005-0000-0000-0000E1000000}"/>
    <cellStyle name="Forklarende tekst 2" xfId="189" xr:uid="{00000000-0005-0000-0000-0000E2000000}"/>
    <cellStyle name="Forklarende tekst 2 2" xfId="190" xr:uid="{00000000-0005-0000-0000-0000E3000000}"/>
    <cellStyle name="Forklarende tekst 3" xfId="191" xr:uid="{00000000-0005-0000-0000-0000E4000000}"/>
    <cellStyle name="Forklarende tekst 4" xfId="192" xr:uid="{00000000-0005-0000-0000-0000E5000000}"/>
    <cellStyle name="God 2" xfId="193" xr:uid="{00000000-0005-0000-0000-0000E6000000}"/>
    <cellStyle name="God 2 2" xfId="194" xr:uid="{00000000-0005-0000-0000-0000E7000000}"/>
    <cellStyle name="God 3" xfId="195" xr:uid="{00000000-0005-0000-0000-0000E8000000}"/>
    <cellStyle name="God 4" xfId="196" xr:uid="{00000000-0005-0000-0000-0000E9000000}"/>
    <cellStyle name="Good" xfId="197" xr:uid="{00000000-0005-0000-0000-0000EA000000}"/>
    <cellStyle name="Good 2" xfId="198" xr:uid="{00000000-0005-0000-0000-0000EB000000}"/>
    <cellStyle name="Good 3" xfId="199" xr:uid="{00000000-0005-0000-0000-0000EC000000}"/>
    <cellStyle name="Good 4" xfId="200" xr:uid="{00000000-0005-0000-0000-0000ED000000}"/>
    <cellStyle name="Good 5" xfId="378" xr:uid="{00000000-0005-0000-0000-0000EE000000}"/>
    <cellStyle name="GruppeOverskrift" xfId="379" xr:uid="{00000000-0005-0000-0000-0000EF000000}"/>
    <cellStyle name="Heading 1" xfId="201" xr:uid="{00000000-0005-0000-0000-0000F0000000}"/>
    <cellStyle name="Heading 1 2" xfId="202" xr:uid="{00000000-0005-0000-0000-0000F1000000}"/>
    <cellStyle name="Heading 1 3" xfId="203" xr:uid="{00000000-0005-0000-0000-0000F2000000}"/>
    <cellStyle name="Heading 1 4" xfId="204" xr:uid="{00000000-0005-0000-0000-0000F3000000}"/>
    <cellStyle name="Heading 1 5" xfId="380" xr:uid="{00000000-0005-0000-0000-0000F4000000}"/>
    <cellStyle name="Heading 2" xfId="205" xr:uid="{00000000-0005-0000-0000-0000F5000000}"/>
    <cellStyle name="Heading 2 2" xfId="206" xr:uid="{00000000-0005-0000-0000-0000F6000000}"/>
    <cellStyle name="Heading 2 3" xfId="207" xr:uid="{00000000-0005-0000-0000-0000F7000000}"/>
    <cellStyle name="Heading 2 4" xfId="208" xr:uid="{00000000-0005-0000-0000-0000F8000000}"/>
    <cellStyle name="Heading 2 5" xfId="381" xr:uid="{00000000-0005-0000-0000-0000F9000000}"/>
    <cellStyle name="Heading 3" xfId="209" xr:uid="{00000000-0005-0000-0000-0000FA000000}"/>
    <cellStyle name="Heading 3 2" xfId="210" xr:uid="{00000000-0005-0000-0000-0000FB000000}"/>
    <cellStyle name="Heading 3 3" xfId="211" xr:uid="{00000000-0005-0000-0000-0000FC000000}"/>
    <cellStyle name="Heading 3 4" xfId="212" xr:uid="{00000000-0005-0000-0000-0000FD000000}"/>
    <cellStyle name="Heading 3 5" xfId="382" xr:uid="{00000000-0005-0000-0000-0000FE000000}"/>
    <cellStyle name="Heading 4" xfId="213" xr:uid="{00000000-0005-0000-0000-0000FF000000}"/>
    <cellStyle name="Heading 4 2" xfId="384" xr:uid="{00000000-0005-0000-0000-000000010000}"/>
    <cellStyle name="Heading 4 3" xfId="383" xr:uid="{00000000-0005-0000-0000-000001010000}"/>
    <cellStyle name="HeadingTable" xfId="385" xr:uid="{00000000-0005-0000-0000-000002010000}"/>
    <cellStyle name="HeadingTable 2" xfId="418" xr:uid="{00000000-0005-0000-0000-000003010000}"/>
    <cellStyle name="Input 2" xfId="214" xr:uid="{00000000-0005-0000-0000-000004010000}"/>
    <cellStyle name="Input 2 2" xfId="215" xr:uid="{00000000-0005-0000-0000-000005010000}"/>
    <cellStyle name="Input 3" xfId="216" xr:uid="{00000000-0005-0000-0000-000006010000}"/>
    <cellStyle name="Input 4" xfId="217" xr:uid="{00000000-0005-0000-0000-000007010000}"/>
    <cellStyle name="Komma" xfId="421" builtinId="3"/>
    <cellStyle name="Komma 2" xfId="218" xr:uid="{00000000-0005-0000-0000-000009010000}"/>
    <cellStyle name="Komma 2 2" xfId="219" xr:uid="{00000000-0005-0000-0000-00000A010000}"/>
    <cellStyle name="Komma 2 3" xfId="220" xr:uid="{00000000-0005-0000-0000-00000B010000}"/>
    <cellStyle name="Komma 2 3 2" xfId="386" xr:uid="{00000000-0005-0000-0000-00000C010000}"/>
    <cellStyle name="Komma 2 3 2 2" xfId="424" xr:uid="{00000000-0005-0000-0000-00000D010000}"/>
    <cellStyle name="Komma 2 4" xfId="221" xr:uid="{00000000-0005-0000-0000-00000E010000}"/>
    <cellStyle name="Komma 3" xfId="222" xr:uid="{00000000-0005-0000-0000-00000F010000}"/>
    <cellStyle name="Komma 4" xfId="223" xr:uid="{00000000-0005-0000-0000-000010010000}"/>
    <cellStyle name="Komma 4 2" xfId="224" xr:uid="{00000000-0005-0000-0000-000011010000}"/>
    <cellStyle name="Komma 4 3" xfId="387" xr:uid="{00000000-0005-0000-0000-000012010000}"/>
    <cellStyle name="Komma 4 3 2" xfId="425" xr:uid="{00000000-0005-0000-0000-000013010000}"/>
    <cellStyle name="Komma 5" xfId="225" xr:uid="{00000000-0005-0000-0000-000014010000}"/>
    <cellStyle name="Komma 6" xfId="426" xr:uid="{00000000-0005-0000-0000-000015010000}"/>
    <cellStyle name="Kontroller celle 2" xfId="226" xr:uid="{00000000-0005-0000-0000-000016010000}"/>
    <cellStyle name="Kontroller celle 2 2" xfId="227" xr:uid="{00000000-0005-0000-0000-000017010000}"/>
    <cellStyle name="Kontroller celle 3" xfId="228" xr:uid="{00000000-0005-0000-0000-000018010000}"/>
    <cellStyle name="Kontroller celle 4" xfId="229" xr:uid="{00000000-0005-0000-0000-000019010000}"/>
    <cellStyle name="Link" xfId="340" builtinId="8"/>
    <cellStyle name="Link 2" xfId="230" xr:uid="{00000000-0005-0000-0000-00001B010000}"/>
    <cellStyle name="Linked Cell" xfId="231" xr:uid="{00000000-0005-0000-0000-00001C010000}"/>
    <cellStyle name="Linked Cell 2" xfId="232" xr:uid="{00000000-0005-0000-0000-00001D010000}"/>
    <cellStyle name="Linked Cell 3" xfId="233" xr:uid="{00000000-0005-0000-0000-00001E010000}"/>
    <cellStyle name="Linked Cell 4" xfId="234" xr:uid="{00000000-0005-0000-0000-00001F010000}"/>
    <cellStyle name="Linked Cell 5" xfId="388" xr:uid="{00000000-0005-0000-0000-000020010000}"/>
    <cellStyle name="Markeringsfarve1 2" xfId="235" xr:uid="{00000000-0005-0000-0000-000021010000}"/>
    <cellStyle name="Markeringsfarve1 2 2" xfId="236" xr:uid="{00000000-0005-0000-0000-000022010000}"/>
    <cellStyle name="Markeringsfarve1 3" xfId="237" xr:uid="{00000000-0005-0000-0000-000023010000}"/>
    <cellStyle name="Markeringsfarve1 4" xfId="238" xr:uid="{00000000-0005-0000-0000-000024010000}"/>
    <cellStyle name="Markeringsfarve2 2" xfId="239" xr:uid="{00000000-0005-0000-0000-000025010000}"/>
    <cellStyle name="Markeringsfarve2 2 2" xfId="240" xr:uid="{00000000-0005-0000-0000-000026010000}"/>
    <cellStyle name="Markeringsfarve2 3" xfId="241" xr:uid="{00000000-0005-0000-0000-000027010000}"/>
    <cellStyle name="Markeringsfarve2 4" xfId="242" xr:uid="{00000000-0005-0000-0000-000028010000}"/>
    <cellStyle name="Markeringsfarve3 2" xfId="243" xr:uid="{00000000-0005-0000-0000-000029010000}"/>
    <cellStyle name="Markeringsfarve3 2 2" xfId="244" xr:uid="{00000000-0005-0000-0000-00002A010000}"/>
    <cellStyle name="Markeringsfarve3 3" xfId="245" xr:uid="{00000000-0005-0000-0000-00002B010000}"/>
    <cellStyle name="Markeringsfarve3 4" xfId="246" xr:uid="{00000000-0005-0000-0000-00002C010000}"/>
    <cellStyle name="Markeringsfarve4 2" xfId="247" xr:uid="{00000000-0005-0000-0000-00002D010000}"/>
    <cellStyle name="Markeringsfarve4 2 2" xfId="248" xr:uid="{00000000-0005-0000-0000-00002E010000}"/>
    <cellStyle name="Markeringsfarve4 3" xfId="249" xr:uid="{00000000-0005-0000-0000-00002F010000}"/>
    <cellStyle name="Markeringsfarve4 4" xfId="250" xr:uid="{00000000-0005-0000-0000-000030010000}"/>
    <cellStyle name="Markeringsfarve5 2" xfId="251" xr:uid="{00000000-0005-0000-0000-000031010000}"/>
    <cellStyle name="Markeringsfarve5 2 2" xfId="252" xr:uid="{00000000-0005-0000-0000-000032010000}"/>
    <cellStyle name="Markeringsfarve5 3" xfId="253" xr:uid="{00000000-0005-0000-0000-000033010000}"/>
    <cellStyle name="Markeringsfarve5 4" xfId="254" xr:uid="{00000000-0005-0000-0000-000034010000}"/>
    <cellStyle name="Markeringsfarve6 2" xfId="255" xr:uid="{00000000-0005-0000-0000-000035010000}"/>
    <cellStyle name="Markeringsfarve6 2 2" xfId="256" xr:uid="{00000000-0005-0000-0000-000036010000}"/>
    <cellStyle name="Markeringsfarve6 3" xfId="257" xr:uid="{00000000-0005-0000-0000-000037010000}"/>
    <cellStyle name="Markeringsfarve6 4" xfId="258" xr:uid="{00000000-0005-0000-0000-000038010000}"/>
    <cellStyle name="Neutral 2" xfId="259" xr:uid="{00000000-0005-0000-0000-000039010000}"/>
    <cellStyle name="Neutral 2 2" xfId="260" xr:uid="{00000000-0005-0000-0000-00003A010000}"/>
    <cellStyle name="Neutral 3" xfId="261" xr:uid="{00000000-0005-0000-0000-00003B010000}"/>
    <cellStyle name="Neutral 4" xfId="262" xr:uid="{00000000-0005-0000-0000-00003C010000}"/>
    <cellStyle name="Normal" xfId="0" builtinId="0"/>
    <cellStyle name="Normal 10" xfId="263" xr:uid="{00000000-0005-0000-0000-00003E010000}"/>
    <cellStyle name="Normal 11" xfId="1" xr:uid="{00000000-0005-0000-0000-00003F010000}"/>
    <cellStyle name="Normal 11 2" xfId="264" xr:uid="{00000000-0005-0000-0000-000040010000}"/>
    <cellStyle name="Normal 12" xfId="265" xr:uid="{00000000-0005-0000-0000-000041010000}"/>
    <cellStyle name="Normal 12 2" xfId="266" xr:uid="{00000000-0005-0000-0000-000042010000}"/>
    <cellStyle name="Normal 12 3" xfId="267" xr:uid="{00000000-0005-0000-0000-000043010000}"/>
    <cellStyle name="Normal 13" xfId="268" xr:uid="{00000000-0005-0000-0000-000044010000}"/>
    <cellStyle name="Normal 13 2" xfId="269" xr:uid="{00000000-0005-0000-0000-000045010000}"/>
    <cellStyle name="Normal 2" xfId="270" xr:uid="{00000000-0005-0000-0000-000046010000}"/>
    <cellStyle name="Normal 2 2" xfId="271" xr:uid="{00000000-0005-0000-0000-000047010000}"/>
    <cellStyle name="Normal 2 2 2" xfId="390" xr:uid="{00000000-0005-0000-0000-000048010000}"/>
    <cellStyle name="Normal 2 2 3" xfId="389" xr:uid="{00000000-0005-0000-0000-000049010000}"/>
    <cellStyle name="Normal 2 3" xfId="272" xr:uid="{00000000-0005-0000-0000-00004A010000}"/>
    <cellStyle name="Normal 2 3 2" xfId="391" xr:uid="{00000000-0005-0000-0000-00004B010000}"/>
    <cellStyle name="Normal 2 4" xfId="273" xr:uid="{00000000-0005-0000-0000-00004C010000}"/>
    <cellStyle name="Normal 2 4 2" xfId="392" xr:uid="{00000000-0005-0000-0000-00004D010000}"/>
    <cellStyle name="Normal 2 5" xfId="274" xr:uid="{00000000-0005-0000-0000-00004E010000}"/>
    <cellStyle name="Normal 2 6" xfId="275" xr:uid="{00000000-0005-0000-0000-00004F010000}"/>
    <cellStyle name="Normal 2 6 2" xfId="393" xr:uid="{00000000-0005-0000-0000-000050010000}"/>
    <cellStyle name="Normal 3" xfId="276" xr:uid="{00000000-0005-0000-0000-000051010000}"/>
    <cellStyle name="Normal 3 2" xfId="277" xr:uid="{00000000-0005-0000-0000-000052010000}"/>
    <cellStyle name="Normal 3 2 2" xfId="278" xr:uid="{00000000-0005-0000-0000-000053010000}"/>
    <cellStyle name="Normal 3 2 3" xfId="279" xr:uid="{00000000-0005-0000-0000-000054010000}"/>
    <cellStyle name="Normal 3 2 4" xfId="395" xr:uid="{00000000-0005-0000-0000-000055010000}"/>
    <cellStyle name="Normal 3 3" xfId="280" xr:uid="{00000000-0005-0000-0000-000056010000}"/>
    <cellStyle name="Normal 3 3 2" xfId="396" xr:uid="{00000000-0005-0000-0000-000057010000}"/>
    <cellStyle name="Normal 3 4" xfId="281" xr:uid="{00000000-0005-0000-0000-000058010000}"/>
    <cellStyle name="Normal 3 4 2" xfId="417" xr:uid="{00000000-0005-0000-0000-000059010000}"/>
    <cellStyle name="Normal 3 5" xfId="282" xr:uid="{00000000-0005-0000-0000-00005A010000}"/>
    <cellStyle name="Normal 3 6" xfId="394" xr:uid="{00000000-0005-0000-0000-00005B010000}"/>
    <cellStyle name="Normal 3_CIBOR 0.5Y" xfId="397" xr:uid="{00000000-0005-0000-0000-00005C010000}"/>
    <cellStyle name="Normal 4" xfId="283" xr:uid="{00000000-0005-0000-0000-00005D010000}"/>
    <cellStyle name="Normal 4 2" xfId="284" xr:uid="{00000000-0005-0000-0000-00005E010000}"/>
    <cellStyle name="Normal 4 2 2" xfId="399" xr:uid="{00000000-0005-0000-0000-00005F010000}"/>
    <cellStyle name="Normal 4 3" xfId="285" xr:uid="{00000000-0005-0000-0000-000060010000}"/>
    <cellStyle name="Normal 4 3 2" xfId="400" xr:uid="{00000000-0005-0000-0000-000061010000}"/>
    <cellStyle name="Normal 4 4" xfId="398" xr:uid="{00000000-0005-0000-0000-000062010000}"/>
    <cellStyle name="Normal 5" xfId="286" xr:uid="{00000000-0005-0000-0000-000063010000}"/>
    <cellStyle name="Normal 5 2" xfId="287" xr:uid="{00000000-0005-0000-0000-000064010000}"/>
    <cellStyle name="Normal 5 3" xfId="288" xr:uid="{00000000-0005-0000-0000-000065010000}"/>
    <cellStyle name="Normal 6" xfId="289" xr:uid="{00000000-0005-0000-0000-000066010000}"/>
    <cellStyle name="Normal 6 2" xfId="420" xr:uid="{00000000-0005-0000-0000-000067010000}"/>
    <cellStyle name="Normal 7" xfId="290" xr:uid="{00000000-0005-0000-0000-000068010000}"/>
    <cellStyle name="Normal 8" xfId="291" xr:uid="{00000000-0005-0000-0000-000069010000}"/>
    <cellStyle name="Normal 9" xfId="292" xr:uid="{00000000-0005-0000-0000-00006A010000}"/>
    <cellStyle name="Normaali_Luokm_s" xfId="401" xr:uid="{00000000-0005-0000-0000-00006B010000}"/>
    <cellStyle name="Note" xfId="293" xr:uid="{00000000-0005-0000-0000-00006C010000}"/>
    <cellStyle name="Note 2" xfId="294" xr:uid="{00000000-0005-0000-0000-00006D010000}"/>
    <cellStyle name="Note 2 2" xfId="403" xr:uid="{00000000-0005-0000-0000-00006E010000}"/>
    <cellStyle name="Note 3" xfId="295" xr:uid="{00000000-0005-0000-0000-00006F010000}"/>
    <cellStyle name="Note 4" xfId="296" xr:uid="{00000000-0005-0000-0000-000070010000}"/>
    <cellStyle name="Note 5" xfId="402" xr:uid="{00000000-0005-0000-0000-000071010000}"/>
    <cellStyle name="Output 2" xfId="297" xr:uid="{00000000-0005-0000-0000-000072010000}"/>
    <cellStyle name="Output 3" xfId="298" xr:uid="{00000000-0005-0000-0000-000073010000}"/>
    <cellStyle name="Output 3 2" xfId="299" xr:uid="{00000000-0005-0000-0000-000074010000}"/>
    <cellStyle name="Output 4" xfId="300" xr:uid="{00000000-0005-0000-0000-000075010000}"/>
    <cellStyle name="Output 5" xfId="301" xr:uid="{00000000-0005-0000-0000-000076010000}"/>
    <cellStyle name="Overskrift 1 2" xfId="302" xr:uid="{00000000-0005-0000-0000-000077010000}"/>
    <cellStyle name="Overskrift 1 2 2" xfId="303" xr:uid="{00000000-0005-0000-0000-000078010000}"/>
    <cellStyle name="Overskrift 1 3" xfId="304" xr:uid="{00000000-0005-0000-0000-000079010000}"/>
    <cellStyle name="Overskrift 1 4" xfId="305" xr:uid="{00000000-0005-0000-0000-00007A010000}"/>
    <cellStyle name="Overskrift 2 2" xfId="306" xr:uid="{00000000-0005-0000-0000-00007B010000}"/>
    <cellStyle name="Overskrift 2 2 2" xfId="307" xr:uid="{00000000-0005-0000-0000-00007C010000}"/>
    <cellStyle name="Overskrift 2 3" xfId="308" xr:uid="{00000000-0005-0000-0000-00007D010000}"/>
    <cellStyle name="Overskrift 2 4" xfId="309" xr:uid="{00000000-0005-0000-0000-00007E010000}"/>
    <cellStyle name="Overskrift 3 2" xfId="310" xr:uid="{00000000-0005-0000-0000-00007F010000}"/>
    <cellStyle name="Overskrift 3 2 2" xfId="311" xr:uid="{00000000-0005-0000-0000-000080010000}"/>
    <cellStyle name="Overskrift 3 3" xfId="312" xr:uid="{00000000-0005-0000-0000-000081010000}"/>
    <cellStyle name="Overskrift 3 4" xfId="313" xr:uid="{00000000-0005-0000-0000-000082010000}"/>
    <cellStyle name="Overskrift 4 2" xfId="314" xr:uid="{00000000-0005-0000-0000-000083010000}"/>
    <cellStyle name="Overskrift 4 2 2" xfId="315" xr:uid="{00000000-0005-0000-0000-000084010000}"/>
    <cellStyle name="Overskrift 4 3" xfId="316" xr:uid="{00000000-0005-0000-0000-000085010000}"/>
    <cellStyle name="Overskrift 4 4" xfId="317" xr:uid="{00000000-0005-0000-0000-000086010000}"/>
    <cellStyle name="Percent 2" xfId="404" xr:uid="{00000000-0005-0000-0000-000087010000}"/>
    <cellStyle name="Procent 2" xfId="318" xr:uid="{00000000-0005-0000-0000-000088010000}"/>
    <cellStyle name="Procent 2 2" xfId="319" xr:uid="{00000000-0005-0000-0000-000089010000}"/>
    <cellStyle name="Procent 2 2 2" xfId="405" xr:uid="{00000000-0005-0000-0000-00008A010000}"/>
    <cellStyle name="Procent 3" xfId="320" xr:uid="{00000000-0005-0000-0000-00008B010000}"/>
    <cellStyle name="RaekkeNiv1" xfId="406" xr:uid="{00000000-0005-0000-0000-00008C010000}"/>
    <cellStyle name="RaekkeNiv2" xfId="407" xr:uid="{00000000-0005-0000-0000-00008D010000}"/>
    <cellStyle name="Results" xfId="408" xr:uid="{00000000-0005-0000-0000-00008E010000}"/>
    <cellStyle name="Results 2" xfId="419" xr:uid="{00000000-0005-0000-0000-00008F010000}"/>
    <cellStyle name="Sammenkædet celle 2" xfId="321" xr:uid="{00000000-0005-0000-0000-000090010000}"/>
    <cellStyle name="Sammenkædet celle 2 2" xfId="322" xr:uid="{00000000-0005-0000-0000-000091010000}"/>
    <cellStyle name="Sammenkædet celle 3" xfId="323" xr:uid="{00000000-0005-0000-0000-000092010000}"/>
    <cellStyle name="Sammenkædet celle 4" xfId="324" xr:uid="{00000000-0005-0000-0000-000093010000}"/>
    <cellStyle name="Titel 2" xfId="325" xr:uid="{00000000-0005-0000-0000-000094010000}"/>
    <cellStyle name="Titel 2 2" xfId="326" xr:uid="{00000000-0005-0000-0000-000095010000}"/>
    <cellStyle name="Titel 3" xfId="327" xr:uid="{00000000-0005-0000-0000-000096010000}"/>
    <cellStyle name="Titel 4" xfId="328" xr:uid="{00000000-0005-0000-0000-000097010000}"/>
    <cellStyle name="Title" xfId="329" xr:uid="{00000000-0005-0000-0000-000098010000}"/>
    <cellStyle name="Title 2" xfId="410" xr:uid="{00000000-0005-0000-0000-000099010000}"/>
    <cellStyle name="Title 3" xfId="409" xr:uid="{00000000-0005-0000-0000-00009A010000}"/>
    <cellStyle name="Total 2" xfId="330" xr:uid="{00000000-0005-0000-0000-00009B010000}"/>
    <cellStyle name="Total 3" xfId="331" xr:uid="{00000000-0005-0000-0000-00009C010000}"/>
    <cellStyle name="Total 3 2" xfId="332" xr:uid="{00000000-0005-0000-0000-00009D010000}"/>
    <cellStyle name="Total 4" xfId="333" xr:uid="{00000000-0005-0000-0000-00009E010000}"/>
    <cellStyle name="Total 5" xfId="334" xr:uid="{00000000-0005-0000-0000-00009F010000}"/>
    <cellStyle name="Ugyldig 2" xfId="335" xr:uid="{00000000-0005-0000-0000-0000A0010000}"/>
    <cellStyle name="Ugyldig 2 2" xfId="336" xr:uid="{00000000-0005-0000-0000-0000A1010000}"/>
    <cellStyle name="Ugyldig 3" xfId="337" xr:uid="{00000000-0005-0000-0000-0000A2010000}"/>
    <cellStyle name="Ugyldig 4" xfId="338" xr:uid="{00000000-0005-0000-0000-0000A3010000}"/>
    <cellStyle name="Warning Text" xfId="339" xr:uid="{00000000-0005-0000-0000-0000A4010000}"/>
    <cellStyle name="Warning Text 2" xfId="412" xr:uid="{00000000-0005-0000-0000-0000A5010000}"/>
    <cellStyle name="Warning Text 3" xfId="411" xr:uid="{00000000-0005-0000-0000-0000A6010000}"/>
    <cellStyle name="ÄÞ¸¶ [0]_´ë¿ìÃâÇÏ¿äÃ» " xfId="413" xr:uid="{00000000-0005-0000-0000-0000A7010000}"/>
    <cellStyle name="ÄÞ¸¶_´ë¿ìÃâÇÏ¿äÃ» " xfId="414" xr:uid="{00000000-0005-0000-0000-0000A8010000}"/>
    <cellStyle name="ÅëÈ­ [0]_´ë¿ìÃâÇÏ¿äÃ» " xfId="415" xr:uid="{00000000-0005-0000-0000-0000A9010000}"/>
    <cellStyle name="ÅëÈ­_´ë¿ìÃâÇÏ¿äÃ» " xfId="416" xr:uid="{00000000-0005-0000-0000-0000AA010000}"/>
  </cellStyles>
  <dxfs count="106">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b val="0"/>
        <strike val="0"/>
        <outline val="0"/>
        <shadow val="0"/>
        <u val="none"/>
        <vertAlign val="baseline"/>
        <sz val="10"/>
        <name val="Franklin Gothic Book"/>
        <scheme val="none"/>
      </font>
      <fill>
        <patternFill patternType="none">
          <fgColor indexed="64"/>
          <bgColor auto="1"/>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strike val="0"/>
        <outline val="0"/>
        <shadow val="0"/>
        <vertAlign val="baseline"/>
        <sz val="10"/>
        <name val="Franklin Gothic Book"/>
        <scheme val="none"/>
      </font>
    </dxf>
    <dxf>
      <font>
        <b val="0"/>
        <i val="0"/>
        <strike val="0"/>
        <condense val="0"/>
        <extend val="0"/>
        <outline val="0"/>
        <shadow val="0"/>
        <u val="none"/>
        <vertAlign val="baseline"/>
        <sz val="10"/>
        <color theme="1"/>
        <name val="Franklin Gothic Book"/>
        <family val="2"/>
        <scheme val="none"/>
      </font>
      <numFmt numFmtId="2" formatCode="0.00"/>
      <fill>
        <patternFill patternType="solid">
          <fgColor indexed="64"/>
          <bgColor theme="0"/>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solid">
          <fgColor indexed="64"/>
          <bgColor theme="0"/>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solid">
          <fgColor indexed="64"/>
          <bgColor theme="0"/>
        </patternFill>
      </fill>
    </dxf>
    <dxf>
      <font>
        <sz val="10"/>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fill>
        <patternFill patternType="solid">
          <fgColor indexed="64"/>
          <bgColor theme="0"/>
        </patternFill>
      </fill>
    </dxf>
    <dxf>
      <font>
        <b val="0"/>
        <i val="0"/>
        <strike val="0"/>
        <condense val="0"/>
        <extend val="0"/>
        <outline val="0"/>
        <shadow val="0"/>
        <u val="none"/>
        <vertAlign val="baseline"/>
        <sz val="10"/>
        <color theme="1"/>
        <name val="Franklin Gothic Book"/>
        <family val="2"/>
        <scheme val="none"/>
      </font>
      <fill>
        <patternFill patternType="solid">
          <fgColor indexed="64"/>
          <bgColor theme="4"/>
        </patternFill>
      </fill>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strike val="0"/>
        <outline val="0"/>
        <shadow val="0"/>
        <vertAlign val="baseline"/>
        <sz val="10"/>
        <name val="Franklin Gothic Book"/>
        <scheme val="none"/>
      </font>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9" formatCode="dd/mm/yyyy"/>
    </dxf>
    <dxf>
      <font>
        <strike val="0"/>
        <outline val="0"/>
        <shadow val="0"/>
        <u val="none"/>
        <vertAlign val="baseline"/>
        <sz val="10"/>
        <color theme="1"/>
        <name val="Franklin Gothic Book"/>
        <scheme val="none"/>
      </font>
    </dxf>
    <dxf>
      <font>
        <strike val="0"/>
        <outline val="0"/>
        <shadow val="0"/>
        <u val="none"/>
        <vertAlign val="baseline"/>
        <sz val="10"/>
        <color theme="1"/>
        <name val="Franklin Gothic Book"/>
        <scheme val="none"/>
      </font>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alignment horizontal="right" vertical="bottom" textRotation="0" wrapText="0" indent="0" justifyLastLine="0" shrinkToFit="0" readingOrder="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solid">
          <fgColor indexed="64"/>
          <bgColor theme="4"/>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solid">
          <fgColor indexed="64"/>
          <bgColor theme="4"/>
        </patternFill>
      </fill>
    </dxf>
    <dxf>
      <font>
        <strike val="0"/>
        <outline val="0"/>
        <shadow val="0"/>
        <vertAlign val="baseline"/>
        <sz val="10"/>
        <name val="Franklin Gothic Book"/>
        <family val="2"/>
        <scheme val="none"/>
      </font>
      <numFmt numFmtId="167" formatCode="0.000"/>
      <fill>
        <patternFill patternType="none">
          <fgColor indexed="64"/>
          <bgColor indexed="65"/>
        </patternFill>
      </fill>
    </dxf>
    <dxf>
      <font>
        <strike val="0"/>
        <outline val="0"/>
        <shadow val="0"/>
        <vertAlign val="baseline"/>
        <sz val="10"/>
        <name val="Franklin Gothic Book"/>
        <family val="2"/>
        <scheme val="none"/>
      </font>
      <numFmt numFmtId="167" formatCode="0.000"/>
      <fill>
        <patternFill patternType="none">
          <fgColor indexed="64"/>
          <bgColor indexed="65"/>
        </patternFill>
      </fill>
    </dxf>
    <dxf>
      <font>
        <strike val="0"/>
        <outline val="0"/>
        <shadow val="0"/>
        <vertAlign val="baseline"/>
        <sz val="10"/>
        <name val="Franklin Gothic Book"/>
        <family val="2"/>
        <scheme val="none"/>
      </font>
      <numFmt numFmtId="167" formatCode="0.000"/>
      <fill>
        <patternFill patternType="none">
          <fgColor indexed="64"/>
          <bgColor indexed="65"/>
        </patternFill>
      </fill>
    </dxf>
    <dxf>
      <font>
        <strike val="0"/>
        <outline val="0"/>
        <shadow val="0"/>
        <vertAlign val="baseline"/>
        <sz val="10"/>
        <name val="Franklin Gothic Book"/>
        <family val="2"/>
        <scheme val="none"/>
      </font>
      <numFmt numFmtId="167" formatCode="0.000"/>
      <fill>
        <patternFill patternType="none">
          <fgColor indexed="64"/>
          <bgColor indexed="65"/>
        </patternFill>
      </fill>
    </dxf>
    <dxf>
      <font>
        <strike val="0"/>
        <outline val="0"/>
        <shadow val="0"/>
        <vertAlign val="baseline"/>
        <sz val="10"/>
        <name val="Franklin Gothic Book"/>
        <family val="2"/>
        <scheme val="none"/>
      </font>
      <numFmt numFmtId="167" formatCode="0.000"/>
      <fill>
        <patternFill patternType="none">
          <fgColor indexed="64"/>
          <bgColor indexed="65"/>
        </patternFill>
      </fill>
    </dxf>
    <dxf>
      <font>
        <strike val="0"/>
        <outline val="0"/>
        <shadow val="0"/>
        <vertAlign val="baseline"/>
        <sz val="10"/>
        <name val="Franklin Gothic Book"/>
        <family val="2"/>
        <scheme val="none"/>
      </font>
      <numFmt numFmtId="167" formatCode="0.000"/>
      <fill>
        <patternFill patternType="none">
          <fgColor indexed="64"/>
          <bgColor indexed="65"/>
        </patternFill>
      </fill>
    </dxf>
    <dxf>
      <font>
        <strike val="0"/>
        <outline val="0"/>
        <shadow val="0"/>
        <vertAlign val="baseline"/>
        <sz val="10"/>
        <name val="Franklin Gothic Book"/>
        <family val="2"/>
        <scheme val="none"/>
      </font>
      <numFmt numFmtId="167" formatCode="0.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s>
  <tableStyles count="0" defaultTableStyle="TableStyleMedium2" defaultPivotStyle="PivotStyleLight16"/>
  <colors>
    <mruColors>
      <color rgb="FF3BABFF"/>
      <color rgb="FF58FE3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chartsheet" Target="chartsheets/sheet12.xml"/><Relationship Id="rId21" Type="http://schemas.openxmlformats.org/officeDocument/2006/relationships/worksheet" Target="worksheets/sheet12.xml"/><Relationship Id="rId34" Type="http://schemas.openxmlformats.org/officeDocument/2006/relationships/theme" Target="theme/theme1.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4.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chartsheet" Target="chartsheets/sheet11.xml"/><Relationship Id="rId32" Type="http://schemas.openxmlformats.org/officeDocument/2006/relationships/chartsheet" Target="chartsheets/sheet15.xml"/><Relationship Id="rId37"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3.xml"/><Relationship Id="rId28" Type="http://schemas.openxmlformats.org/officeDocument/2006/relationships/chartsheet" Target="chartsheets/sheet13.xml"/><Relationship Id="rId36" Type="http://schemas.openxmlformats.org/officeDocument/2006/relationships/sharedStrings" Target="sharedStrings.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worksheet" Target="worksheets/sheet17.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chartsheet" Target="chartsheets/sheet10.xml"/><Relationship Id="rId27" Type="http://schemas.openxmlformats.org/officeDocument/2006/relationships/worksheet" Target="worksheets/sheet15.xml"/><Relationship Id="rId30" Type="http://schemas.openxmlformats.org/officeDocument/2006/relationships/chartsheet" Target="chartsheets/sheet14.xml"/><Relationship Id="rId35" Type="http://schemas.openxmlformats.org/officeDocument/2006/relationships/styles" Target="styles.xml"/><Relationship Id="rId8" Type="http://schemas.openxmlformats.org/officeDocument/2006/relationships/chartsheet" Target="chartsheets/sheet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563890747024072E-2"/>
          <c:y val="6.9445925558517779E-2"/>
          <c:w val="0.93958432217048449"/>
          <c:h val="0.80652151415932916"/>
        </c:manualLayout>
      </c:layout>
      <c:areaChart>
        <c:grouping val="stacked"/>
        <c:varyColors val="0"/>
        <c:ser>
          <c:idx val="1"/>
          <c:order val="1"/>
          <c:tx>
            <c:strRef>
              <c:f>'Financial stress indicator'!$C$7</c:f>
              <c:strCache>
                <c:ptCount val="1"/>
                <c:pt idx="0">
                  <c:v>Money market</c:v>
                </c:pt>
              </c:strCache>
            </c:strRef>
          </c:tx>
          <c:spPr>
            <a:solidFill>
              <a:schemeClr val="accent1"/>
            </a:solidFill>
          </c:spPr>
          <c:cat>
            <c:numRef>
              <c:f>'Financial stress indicator'!$A$8:$A$991</c:f>
              <c:numCache>
                <c:formatCode>m/d/yyyy</c:formatCode>
                <c:ptCount val="98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numCache>
            </c:numRef>
          </c:cat>
          <c:val>
            <c:numRef>
              <c:f>'Financial stress indicator'!$C$8:$C$991</c:f>
              <c:numCache>
                <c:formatCode>0.000</c:formatCode>
                <c:ptCount val="984"/>
                <c:pt idx="0">
                  <c:v>4.5892610933211245E-2</c:v>
                </c:pt>
                <c:pt idx="1">
                  <c:v>5.0003046842978127E-2</c:v>
                </c:pt>
                <c:pt idx="2">
                  <c:v>5.5594037980840144E-2</c:v>
                </c:pt>
                <c:pt idx="3">
                  <c:v>6.1962748135712994E-2</c:v>
                </c:pt>
                <c:pt idx="4">
                  <c:v>6.4205325787987599E-2</c:v>
                </c:pt>
                <c:pt idx="5">
                  <c:v>6.2589526587668948E-2</c:v>
                </c:pt>
                <c:pt idx="6">
                  <c:v>5.4930615651125399E-2</c:v>
                </c:pt>
                <c:pt idx="7">
                  <c:v>5.5939530322249159E-2</c:v>
                </c:pt>
                <c:pt idx="8">
                  <c:v>5.9048919199016177E-2</c:v>
                </c:pt>
                <c:pt idx="9">
                  <c:v>5.5930083158846608E-2</c:v>
                </c:pt>
                <c:pt idx="10">
                  <c:v>6.1226234576292171E-2</c:v>
                </c:pt>
                <c:pt idx="11">
                  <c:v>5.742548044053334E-2</c:v>
                </c:pt>
                <c:pt idx="12">
                  <c:v>5.6339532900276323E-2</c:v>
                </c:pt>
                <c:pt idx="13">
                  <c:v>5.4960173828105384E-2</c:v>
                </c:pt>
                <c:pt idx="14">
                  <c:v>4.9072427862183396E-2</c:v>
                </c:pt>
                <c:pt idx="15">
                  <c:v>5.3430018410329218E-2</c:v>
                </c:pt>
                <c:pt idx="16">
                  <c:v>5.2282847993249427E-2</c:v>
                </c:pt>
                <c:pt idx="17">
                  <c:v>5.4803337951334671E-2</c:v>
                </c:pt>
                <c:pt idx="18">
                  <c:v>5.7173955142996065E-2</c:v>
                </c:pt>
                <c:pt idx="19">
                  <c:v>5.5674099028898444E-2</c:v>
                </c:pt>
                <c:pt idx="20">
                  <c:v>5.644649564593595E-2</c:v>
                </c:pt>
                <c:pt idx="21">
                  <c:v>5.5167082933760825E-2</c:v>
                </c:pt>
                <c:pt idx="22">
                  <c:v>5.4723404055008376E-2</c:v>
                </c:pt>
                <c:pt idx="23">
                  <c:v>4.6215456918450318E-2</c:v>
                </c:pt>
                <c:pt idx="24">
                  <c:v>3.9053412874959746E-2</c:v>
                </c:pt>
                <c:pt idx="25">
                  <c:v>3.4584392129702921E-2</c:v>
                </c:pt>
                <c:pt idx="26">
                  <c:v>2.9892039670346399E-2</c:v>
                </c:pt>
                <c:pt idx="27">
                  <c:v>3.2673509006507569E-2</c:v>
                </c:pt>
                <c:pt idx="28">
                  <c:v>3.7249587125975349E-2</c:v>
                </c:pt>
                <c:pt idx="29">
                  <c:v>3.800729036311612E-2</c:v>
                </c:pt>
                <c:pt idx="30">
                  <c:v>3.8712585662037891E-2</c:v>
                </c:pt>
                <c:pt idx="31">
                  <c:v>3.4536537553512915E-2</c:v>
                </c:pt>
                <c:pt idx="32">
                  <c:v>3.2330919739279207E-2</c:v>
                </c:pt>
                <c:pt idx="33">
                  <c:v>2.8974331766223372E-2</c:v>
                </c:pt>
                <c:pt idx="34">
                  <c:v>2.4865403873049034E-2</c:v>
                </c:pt>
                <c:pt idx="35">
                  <c:v>2.4647213707468398E-2</c:v>
                </c:pt>
                <c:pt idx="36">
                  <c:v>2.3622132824833032E-2</c:v>
                </c:pt>
                <c:pt idx="37">
                  <c:v>2.6221752577309302E-2</c:v>
                </c:pt>
                <c:pt idx="38">
                  <c:v>3.1454052360686678E-2</c:v>
                </c:pt>
                <c:pt idx="39">
                  <c:v>3.4087086148564781E-2</c:v>
                </c:pt>
                <c:pt idx="40">
                  <c:v>3.684827278293841E-2</c:v>
                </c:pt>
                <c:pt idx="41">
                  <c:v>3.9544608219169622E-2</c:v>
                </c:pt>
                <c:pt idx="42">
                  <c:v>3.7010329955266374E-2</c:v>
                </c:pt>
                <c:pt idx="43">
                  <c:v>3.3625152478218297E-2</c:v>
                </c:pt>
                <c:pt idx="44">
                  <c:v>2.7978849625357526E-2</c:v>
                </c:pt>
                <c:pt idx="45">
                  <c:v>2.2777027745668726E-2</c:v>
                </c:pt>
                <c:pt idx="46">
                  <c:v>2.3432139599945015E-2</c:v>
                </c:pt>
                <c:pt idx="47">
                  <c:v>2.3734898548664504E-2</c:v>
                </c:pt>
                <c:pt idx="48">
                  <c:v>2.2644314435638725E-2</c:v>
                </c:pt>
                <c:pt idx="49">
                  <c:v>2.1693925019147499E-2</c:v>
                </c:pt>
                <c:pt idx="50">
                  <c:v>2.2500315562681138E-2</c:v>
                </c:pt>
                <c:pt idx="51">
                  <c:v>2.4716681981928793E-2</c:v>
                </c:pt>
                <c:pt idx="52">
                  <c:v>2.7967184649332427E-2</c:v>
                </c:pt>
                <c:pt idx="53">
                  <c:v>3.4183046144600812E-2</c:v>
                </c:pt>
                <c:pt idx="54">
                  <c:v>3.1404666557429899E-2</c:v>
                </c:pt>
                <c:pt idx="55">
                  <c:v>3.1416977153586823E-2</c:v>
                </c:pt>
                <c:pt idx="56">
                  <c:v>2.9054291055848863E-2</c:v>
                </c:pt>
                <c:pt idx="57">
                  <c:v>2.3795087150032073E-2</c:v>
                </c:pt>
                <c:pt idx="58">
                  <c:v>2.7300795752868499E-2</c:v>
                </c:pt>
                <c:pt idx="59">
                  <c:v>2.5497190689569533E-2</c:v>
                </c:pt>
                <c:pt idx="60">
                  <c:v>2.6645929207645375E-2</c:v>
                </c:pt>
                <c:pt idx="61">
                  <c:v>2.963555756010465E-2</c:v>
                </c:pt>
                <c:pt idx="62">
                  <c:v>3.0263215672210034E-2</c:v>
                </c:pt>
                <c:pt idx="63">
                  <c:v>3.3370161719597988E-2</c:v>
                </c:pt>
                <c:pt idx="64">
                  <c:v>3.1762008729007425E-2</c:v>
                </c:pt>
                <c:pt idx="65">
                  <c:v>2.9964892502617281E-2</c:v>
                </c:pt>
                <c:pt idx="66">
                  <c:v>2.7229540570864214E-2</c:v>
                </c:pt>
                <c:pt idx="67">
                  <c:v>2.6116121271946062E-2</c:v>
                </c:pt>
                <c:pt idx="68">
                  <c:v>2.7660661974771378E-2</c:v>
                </c:pt>
                <c:pt idx="69">
                  <c:v>2.8008772826412245E-2</c:v>
                </c:pt>
                <c:pt idx="70">
                  <c:v>2.4342581426952253E-2</c:v>
                </c:pt>
                <c:pt idx="71">
                  <c:v>2.0243435874465081E-2</c:v>
                </c:pt>
                <c:pt idx="72">
                  <c:v>1.7813380506189178E-2</c:v>
                </c:pt>
                <c:pt idx="73">
                  <c:v>1.6005825548238435E-2</c:v>
                </c:pt>
                <c:pt idx="74">
                  <c:v>1.5107783157042479E-2</c:v>
                </c:pt>
                <c:pt idx="75">
                  <c:v>1.7134497635528746E-2</c:v>
                </c:pt>
                <c:pt idx="76">
                  <c:v>1.5404801147573553E-2</c:v>
                </c:pt>
                <c:pt idx="77">
                  <c:v>1.3916266053772434E-2</c:v>
                </c:pt>
                <c:pt idx="78">
                  <c:v>1.4864405071791788E-2</c:v>
                </c:pt>
                <c:pt idx="79">
                  <c:v>1.301285943569463E-2</c:v>
                </c:pt>
                <c:pt idx="80">
                  <c:v>1.4186669486563231E-2</c:v>
                </c:pt>
                <c:pt idx="81">
                  <c:v>1.359773349968218E-2</c:v>
                </c:pt>
                <c:pt idx="82">
                  <c:v>1.3779105226105764E-2</c:v>
                </c:pt>
                <c:pt idx="83">
                  <c:v>1.2917553628086787E-2</c:v>
                </c:pt>
                <c:pt idx="84">
                  <c:v>1.1856837052007378E-2</c:v>
                </c:pt>
                <c:pt idx="85">
                  <c:v>1.1298837910813419E-2</c:v>
                </c:pt>
                <c:pt idx="86">
                  <c:v>9.9055323218062465E-3</c:v>
                </c:pt>
                <c:pt idx="87">
                  <c:v>9.0401797445008314E-3</c:v>
                </c:pt>
                <c:pt idx="88">
                  <c:v>8.5225700988629145E-3</c:v>
                </c:pt>
                <c:pt idx="89">
                  <c:v>7.6309477383925536E-3</c:v>
                </c:pt>
                <c:pt idx="90">
                  <c:v>7.3474876737980787E-3</c:v>
                </c:pt>
                <c:pt idx="91">
                  <c:v>8.2286236199940778E-3</c:v>
                </c:pt>
                <c:pt idx="92">
                  <c:v>9.7202865221399648E-3</c:v>
                </c:pt>
                <c:pt idx="93">
                  <c:v>1.0713301451713703E-2</c:v>
                </c:pt>
                <c:pt idx="94">
                  <c:v>1.162289719020429E-2</c:v>
                </c:pt>
                <c:pt idx="95">
                  <c:v>1.0101340371303533E-2</c:v>
                </c:pt>
                <c:pt idx="96">
                  <c:v>8.3965422363718387E-3</c:v>
                </c:pt>
                <c:pt idx="97">
                  <c:v>1.300156925242359E-2</c:v>
                </c:pt>
                <c:pt idx="98">
                  <c:v>1.4262180976199496E-2</c:v>
                </c:pt>
                <c:pt idx="99">
                  <c:v>1.5900833629330518E-2</c:v>
                </c:pt>
                <c:pt idx="100">
                  <c:v>1.5914494449056033E-2</c:v>
                </c:pt>
                <c:pt idx="101">
                  <c:v>1.3439790442434704E-2</c:v>
                </c:pt>
                <c:pt idx="102">
                  <c:v>1.2269286439638505E-2</c:v>
                </c:pt>
                <c:pt idx="103">
                  <c:v>1.1402570710926716E-2</c:v>
                </c:pt>
                <c:pt idx="104">
                  <c:v>1.1200437904777226E-2</c:v>
                </c:pt>
                <c:pt idx="105">
                  <c:v>9.8477599098171706E-3</c:v>
                </c:pt>
                <c:pt idx="106">
                  <c:v>1.0356186120650302E-2</c:v>
                </c:pt>
                <c:pt idx="107">
                  <c:v>9.5349043128351314E-3</c:v>
                </c:pt>
                <c:pt idx="108">
                  <c:v>9.3589280032371942E-3</c:v>
                </c:pt>
                <c:pt idx="109">
                  <c:v>7.1398280571011805E-3</c:v>
                </c:pt>
                <c:pt idx="110">
                  <c:v>5.1578842554626629E-3</c:v>
                </c:pt>
                <c:pt idx="111">
                  <c:v>4.7119829579011872E-3</c:v>
                </c:pt>
                <c:pt idx="112">
                  <c:v>5.100014515550806E-3</c:v>
                </c:pt>
                <c:pt idx="113">
                  <c:v>5.537220482728672E-3</c:v>
                </c:pt>
                <c:pt idx="114">
                  <c:v>5.7622484341727006E-3</c:v>
                </c:pt>
                <c:pt idx="115">
                  <c:v>6.0574426231591316E-3</c:v>
                </c:pt>
                <c:pt idx="116">
                  <c:v>5.2777292148060238E-3</c:v>
                </c:pt>
                <c:pt idx="117">
                  <c:v>4.8870543892177614E-3</c:v>
                </c:pt>
                <c:pt idx="118">
                  <c:v>8.4675462994412403E-3</c:v>
                </c:pt>
                <c:pt idx="119">
                  <c:v>1.0335005927262032E-2</c:v>
                </c:pt>
                <c:pt idx="120">
                  <c:v>1.2460495228999321E-2</c:v>
                </c:pt>
                <c:pt idx="121">
                  <c:v>1.2607382002580473E-2</c:v>
                </c:pt>
                <c:pt idx="122">
                  <c:v>9.3837984089170639E-3</c:v>
                </c:pt>
                <c:pt idx="123">
                  <c:v>9.4823631579906576E-3</c:v>
                </c:pt>
                <c:pt idx="124">
                  <c:v>8.3277405274662895E-3</c:v>
                </c:pt>
                <c:pt idx="125">
                  <c:v>9.0680831029893612E-3</c:v>
                </c:pt>
                <c:pt idx="126">
                  <c:v>9.9004329021298645E-3</c:v>
                </c:pt>
                <c:pt idx="127">
                  <c:v>8.7690976635882018E-3</c:v>
                </c:pt>
                <c:pt idx="128">
                  <c:v>9.0053113593118496E-3</c:v>
                </c:pt>
                <c:pt idx="129">
                  <c:v>8.2318805498252361E-3</c:v>
                </c:pt>
                <c:pt idx="130">
                  <c:v>6.6236627338038916E-3</c:v>
                </c:pt>
                <c:pt idx="131">
                  <c:v>5.3254483344157416E-3</c:v>
                </c:pt>
                <c:pt idx="132">
                  <c:v>3.8450524372276151E-3</c:v>
                </c:pt>
                <c:pt idx="133">
                  <c:v>3.8053178686975903E-3</c:v>
                </c:pt>
                <c:pt idx="134">
                  <c:v>3.5230954854367489E-3</c:v>
                </c:pt>
                <c:pt idx="135">
                  <c:v>3.742764753123037E-3</c:v>
                </c:pt>
                <c:pt idx="136">
                  <c:v>5.0126654611538368E-3</c:v>
                </c:pt>
                <c:pt idx="137">
                  <c:v>4.6722308294915868E-3</c:v>
                </c:pt>
                <c:pt idx="138">
                  <c:v>4.7041836931876859E-3</c:v>
                </c:pt>
                <c:pt idx="139">
                  <c:v>4.7373545152385932E-3</c:v>
                </c:pt>
                <c:pt idx="140">
                  <c:v>3.7224021124498594E-3</c:v>
                </c:pt>
                <c:pt idx="141">
                  <c:v>3.6852057831977189E-3</c:v>
                </c:pt>
                <c:pt idx="142">
                  <c:v>4.1001939383088579E-3</c:v>
                </c:pt>
                <c:pt idx="143">
                  <c:v>6.349212825940022E-3</c:v>
                </c:pt>
                <c:pt idx="144">
                  <c:v>7.6776224154555166E-3</c:v>
                </c:pt>
                <c:pt idx="145">
                  <c:v>8.681517250037029E-3</c:v>
                </c:pt>
                <c:pt idx="146">
                  <c:v>1.1208011305680849E-2</c:v>
                </c:pt>
                <c:pt idx="147">
                  <c:v>1.2063348081070039E-2</c:v>
                </c:pt>
                <c:pt idx="148">
                  <c:v>1.4598155019824382E-2</c:v>
                </c:pt>
                <c:pt idx="149">
                  <c:v>1.6484583118717862E-2</c:v>
                </c:pt>
                <c:pt idx="150">
                  <c:v>1.3855613718509737E-2</c:v>
                </c:pt>
                <c:pt idx="151">
                  <c:v>1.0813054095389015E-2</c:v>
                </c:pt>
                <c:pt idx="152">
                  <c:v>6.9960994500727477E-3</c:v>
                </c:pt>
                <c:pt idx="153">
                  <c:v>3.909315401418036E-3</c:v>
                </c:pt>
                <c:pt idx="154">
                  <c:v>5.4650721256909764E-3</c:v>
                </c:pt>
                <c:pt idx="155">
                  <c:v>6.886833244008796E-3</c:v>
                </c:pt>
                <c:pt idx="156">
                  <c:v>6.8275853568005663E-3</c:v>
                </c:pt>
                <c:pt idx="157">
                  <c:v>7.1632571707766768E-3</c:v>
                </c:pt>
                <c:pt idx="158">
                  <c:v>5.5765418654005593E-3</c:v>
                </c:pt>
                <c:pt idx="159">
                  <c:v>3.735190661474071E-3</c:v>
                </c:pt>
                <c:pt idx="160">
                  <c:v>4.4932047687946987E-3</c:v>
                </c:pt>
                <c:pt idx="161">
                  <c:v>7.0131160355688393E-3</c:v>
                </c:pt>
                <c:pt idx="162">
                  <c:v>8.3534803830129286E-3</c:v>
                </c:pt>
                <c:pt idx="163">
                  <c:v>1.0534118810255014E-2</c:v>
                </c:pt>
                <c:pt idx="164">
                  <c:v>1.0935906056257452E-2</c:v>
                </c:pt>
                <c:pt idx="165">
                  <c:v>1.083683417688781E-2</c:v>
                </c:pt>
                <c:pt idx="166">
                  <c:v>1.2949176613180829E-2</c:v>
                </c:pt>
                <c:pt idx="167">
                  <c:v>1.8140334878023703E-2</c:v>
                </c:pt>
                <c:pt idx="168">
                  <c:v>1.9315281149089925E-2</c:v>
                </c:pt>
                <c:pt idx="169">
                  <c:v>1.8582133111645364E-2</c:v>
                </c:pt>
                <c:pt idx="170">
                  <c:v>1.6869019729919166E-2</c:v>
                </c:pt>
                <c:pt idx="171">
                  <c:v>1.3300929196909349E-2</c:v>
                </c:pt>
                <c:pt idx="172">
                  <c:v>1.3780099318351207E-2</c:v>
                </c:pt>
                <c:pt idx="173">
                  <c:v>1.6423075690963705E-2</c:v>
                </c:pt>
                <c:pt idx="174">
                  <c:v>1.761545182094618E-2</c:v>
                </c:pt>
                <c:pt idx="175">
                  <c:v>1.7672974198275872E-2</c:v>
                </c:pt>
                <c:pt idx="176">
                  <c:v>2.2782978641499665E-2</c:v>
                </c:pt>
                <c:pt idx="177">
                  <c:v>2.110326477501093E-2</c:v>
                </c:pt>
                <c:pt idx="178">
                  <c:v>2.0424309581500565E-2</c:v>
                </c:pt>
                <c:pt idx="179">
                  <c:v>2.296316711457605E-2</c:v>
                </c:pt>
                <c:pt idx="180">
                  <c:v>1.6187497698567747E-2</c:v>
                </c:pt>
                <c:pt idx="181">
                  <c:v>1.4544493665179296E-2</c:v>
                </c:pt>
                <c:pt idx="182">
                  <c:v>1.3723169514256135E-2</c:v>
                </c:pt>
                <c:pt idx="183">
                  <c:v>8.2023600619314675E-3</c:v>
                </c:pt>
                <c:pt idx="184">
                  <c:v>1.0653913643219161E-2</c:v>
                </c:pt>
                <c:pt idx="185">
                  <c:v>9.9190436717541079E-3</c:v>
                </c:pt>
                <c:pt idx="186">
                  <c:v>9.1331186560083769E-3</c:v>
                </c:pt>
                <c:pt idx="187">
                  <c:v>1.0604980643429192E-2</c:v>
                </c:pt>
                <c:pt idx="188">
                  <c:v>8.3059924981884782E-3</c:v>
                </c:pt>
                <c:pt idx="189">
                  <c:v>9.0104055065536315E-3</c:v>
                </c:pt>
                <c:pt idx="190">
                  <c:v>9.5072627421830015E-3</c:v>
                </c:pt>
                <c:pt idx="191">
                  <c:v>9.2697357102417381E-3</c:v>
                </c:pt>
                <c:pt idx="192">
                  <c:v>1.0453664818227414E-2</c:v>
                </c:pt>
                <c:pt idx="193">
                  <c:v>1.2374113635763491E-2</c:v>
                </c:pt>
                <c:pt idx="194">
                  <c:v>1.2210579034129887E-2</c:v>
                </c:pt>
                <c:pt idx="195">
                  <c:v>1.2589268112091774E-2</c:v>
                </c:pt>
                <c:pt idx="196">
                  <c:v>1.2610551277618042E-2</c:v>
                </c:pt>
                <c:pt idx="197">
                  <c:v>1.5630276530256275E-2</c:v>
                </c:pt>
                <c:pt idx="198">
                  <c:v>1.7090484598695329E-2</c:v>
                </c:pt>
                <c:pt idx="199">
                  <c:v>1.8801896325484659E-2</c:v>
                </c:pt>
                <c:pt idx="200">
                  <c:v>2.0383096919808164E-2</c:v>
                </c:pt>
                <c:pt idx="201">
                  <c:v>1.8355727245837485E-2</c:v>
                </c:pt>
                <c:pt idx="202">
                  <c:v>1.9639939298072139E-2</c:v>
                </c:pt>
                <c:pt idx="203">
                  <c:v>2.1130748951525842E-2</c:v>
                </c:pt>
                <c:pt idx="204">
                  <c:v>2.0695519274895904E-2</c:v>
                </c:pt>
                <c:pt idx="205">
                  <c:v>1.9746183121594707E-2</c:v>
                </c:pt>
                <c:pt idx="206">
                  <c:v>2.2006529092333887E-2</c:v>
                </c:pt>
                <c:pt idx="207">
                  <c:v>2.2937402069199309E-2</c:v>
                </c:pt>
                <c:pt idx="208">
                  <c:v>2.1906692488543492E-2</c:v>
                </c:pt>
                <c:pt idx="209">
                  <c:v>2.2241701408936769E-2</c:v>
                </c:pt>
                <c:pt idx="210">
                  <c:v>2.0519855334896309E-2</c:v>
                </c:pt>
                <c:pt idx="211">
                  <c:v>1.8860594973783125E-2</c:v>
                </c:pt>
                <c:pt idx="212">
                  <c:v>1.9150953544484196E-2</c:v>
                </c:pt>
                <c:pt idx="213">
                  <c:v>1.8748480019689994E-2</c:v>
                </c:pt>
                <c:pt idx="214">
                  <c:v>1.9353227729696325E-2</c:v>
                </c:pt>
                <c:pt idx="215">
                  <c:v>2.0453095095228555E-2</c:v>
                </c:pt>
                <c:pt idx="216">
                  <c:v>2.3714500664752093E-2</c:v>
                </c:pt>
                <c:pt idx="217">
                  <c:v>2.5029077482222523E-2</c:v>
                </c:pt>
                <c:pt idx="218">
                  <c:v>2.4029290124933184E-2</c:v>
                </c:pt>
                <c:pt idx="219">
                  <c:v>2.257423211100942E-2</c:v>
                </c:pt>
                <c:pt idx="220">
                  <c:v>1.9851047600481779E-2</c:v>
                </c:pt>
                <c:pt idx="221">
                  <c:v>1.9147608521626506E-2</c:v>
                </c:pt>
                <c:pt idx="222">
                  <c:v>1.9016182388776358E-2</c:v>
                </c:pt>
                <c:pt idx="223">
                  <c:v>1.919580864727706E-2</c:v>
                </c:pt>
                <c:pt idx="224">
                  <c:v>1.9166828953704543E-2</c:v>
                </c:pt>
                <c:pt idx="225">
                  <c:v>2.0167676865159901E-2</c:v>
                </c:pt>
                <c:pt idx="226">
                  <c:v>1.9684558301879818E-2</c:v>
                </c:pt>
                <c:pt idx="227">
                  <c:v>1.895165478799702E-2</c:v>
                </c:pt>
                <c:pt idx="228">
                  <c:v>2.1479399527717553E-2</c:v>
                </c:pt>
                <c:pt idx="229">
                  <c:v>2.2479153916457863E-2</c:v>
                </c:pt>
                <c:pt idx="230">
                  <c:v>2.5727645230526439E-2</c:v>
                </c:pt>
                <c:pt idx="231">
                  <c:v>2.6326895925875022E-2</c:v>
                </c:pt>
                <c:pt idx="232">
                  <c:v>2.7310180034010395E-2</c:v>
                </c:pt>
                <c:pt idx="233">
                  <c:v>2.7472854166643666E-2</c:v>
                </c:pt>
                <c:pt idx="234">
                  <c:v>2.5801026515762542E-2</c:v>
                </c:pt>
                <c:pt idx="235">
                  <c:v>3.2867827362284364E-2</c:v>
                </c:pt>
                <c:pt idx="236">
                  <c:v>3.4566104953246107E-2</c:v>
                </c:pt>
                <c:pt idx="237">
                  <c:v>4.4228270560154215E-2</c:v>
                </c:pt>
                <c:pt idx="238">
                  <c:v>5.5341199992415387E-2</c:v>
                </c:pt>
                <c:pt idx="239">
                  <c:v>6.2591709842970106E-2</c:v>
                </c:pt>
                <c:pt idx="240">
                  <c:v>7.178180629682189E-2</c:v>
                </c:pt>
                <c:pt idx="241">
                  <c:v>7.1243096308116358E-2</c:v>
                </c:pt>
                <c:pt idx="242">
                  <c:v>6.9157656619811672E-2</c:v>
                </c:pt>
                <c:pt idx="243">
                  <c:v>6.7553601502859134E-2</c:v>
                </c:pt>
                <c:pt idx="244">
                  <c:v>6.3795419848144769E-2</c:v>
                </c:pt>
                <c:pt idx="245">
                  <c:v>6.0551984621171506E-2</c:v>
                </c:pt>
                <c:pt idx="246">
                  <c:v>6.114660881397932E-2</c:v>
                </c:pt>
                <c:pt idx="247">
                  <c:v>5.8092631575697003E-2</c:v>
                </c:pt>
                <c:pt idx="248">
                  <c:v>6.421407988379299E-2</c:v>
                </c:pt>
                <c:pt idx="249">
                  <c:v>6.842576382461503E-2</c:v>
                </c:pt>
                <c:pt idx="250">
                  <c:v>6.6256664831597159E-2</c:v>
                </c:pt>
                <c:pt idx="251">
                  <c:v>6.6613499461555523E-2</c:v>
                </c:pt>
                <c:pt idx="252">
                  <c:v>6.4364636524918944E-2</c:v>
                </c:pt>
                <c:pt idx="253">
                  <c:v>6.9549812665924873E-2</c:v>
                </c:pt>
                <c:pt idx="254">
                  <c:v>7.2284376856829549E-2</c:v>
                </c:pt>
                <c:pt idx="255">
                  <c:v>6.9467417900298048E-2</c:v>
                </c:pt>
                <c:pt idx="256">
                  <c:v>6.6041238094772678E-2</c:v>
                </c:pt>
                <c:pt idx="257">
                  <c:v>5.6784245820802118E-2</c:v>
                </c:pt>
                <c:pt idx="258">
                  <c:v>5.66607600701554E-2</c:v>
                </c:pt>
                <c:pt idx="259">
                  <c:v>6.0881806598042668E-2</c:v>
                </c:pt>
                <c:pt idx="260">
                  <c:v>6.7815501018759841E-2</c:v>
                </c:pt>
                <c:pt idx="261">
                  <c:v>8.4084993685591858E-2</c:v>
                </c:pt>
                <c:pt idx="262">
                  <c:v>9.0615487879360856E-2</c:v>
                </c:pt>
                <c:pt idx="263">
                  <c:v>0.10000808351375964</c:v>
                </c:pt>
                <c:pt idx="264">
                  <c:v>9.9518322485813132E-2</c:v>
                </c:pt>
                <c:pt idx="265">
                  <c:v>9.2516218029761371E-2</c:v>
                </c:pt>
                <c:pt idx="266">
                  <c:v>9.274413560010622E-2</c:v>
                </c:pt>
                <c:pt idx="267">
                  <c:v>8.9506501599557267E-2</c:v>
                </c:pt>
                <c:pt idx="268">
                  <c:v>8.8645016339197968E-2</c:v>
                </c:pt>
                <c:pt idx="269">
                  <c:v>9.3154687308020706E-2</c:v>
                </c:pt>
                <c:pt idx="270">
                  <c:v>8.8569293729521895E-2</c:v>
                </c:pt>
                <c:pt idx="271">
                  <c:v>8.7837771209926307E-2</c:v>
                </c:pt>
                <c:pt idx="272">
                  <c:v>8.8669961836625288E-2</c:v>
                </c:pt>
                <c:pt idx="273">
                  <c:v>8.4569132449427334E-2</c:v>
                </c:pt>
                <c:pt idx="274">
                  <c:v>9.2560453588826155E-2</c:v>
                </c:pt>
                <c:pt idx="275">
                  <c:v>8.6638333472453116E-2</c:v>
                </c:pt>
                <c:pt idx="276">
                  <c:v>8.4676945641332019E-2</c:v>
                </c:pt>
                <c:pt idx="277">
                  <c:v>7.772575214525218E-2</c:v>
                </c:pt>
                <c:pt idx="278">
                  <c:v>7.2770456765900701E-2</c:v>
                </c:pt>
                <c:pt idx="279">
                  <c:v>8.2258638494970462E-2</c:v>
                </c:pt>
                <c:pt idx="280">
                  <c:v>8.4820115028673926E-2</c:v>
                </c:pt>
                <c:pt idx="281">
                  <c:v>9.3900408154507148E-2</c:v>
                </c:pt>
                <c:pt idx="282">
                  <c:v>9.759998055048999E-2</c:v>
                </c:pt>
                <c:pt idx="283">
                  <c:v>9.6450936183345604E-2</c:v>
                </c:pt>
                <c:pt idx="284">
                  <c:v>9.9386044368836704E-2</c:v>
                </c:pt>
                <c:pt idx="285">
                  <c:v>9.2850473842279152E-2</c:v>
                </c:pt>
                <c:pt idx="286">
                  <c:v>9.1628466847343742E-2</c:v>
                </c:pt>
                <c:pt idx="287">
                  <c:v>9.19747818352427E-2</c:v>
                </c:pt>
                <c:pt idx="288">
                  <c:v>8.3416013902434888E-2</c:v>
                </c:pt>
                <c:pt idx="289">
                  <c:v>9.2543694026820639E-2</c:v>
                </c:pt>
                <c:pt idx="290">
                  <c:v>9.5279907188333304E-2</c:v>
                </c:pt>
                <c:pt idx="291">
                  <c:v>9.7410052541339678E-2</c:v>
                </c:pt>
                <c:pt idx="292">
                  <c:v>0.10581013777543276</c:v>
                </c:pt>
                <c:pt idx="293">
                  <c:v>0.10816317076206848</c:v>
                </c:pt>
                <c:pt idx="294">
                  <c:v>0.1130171011402898</c:v>
                </c:pt>
                <c:pt idx="295">
                  <c:v>0.11869473979898024</c:v>
                </c:pt>
                <c:pt idx="296">
                  <c:v>0.12575879429884904</c:v>
                </c:pt>
                <c:pt idx="297">
                  <c:v>0.12964513981103218</c:v>
                </c:pt>
                <c:pt idx="298">
                  <c:v>0.13301532616282433</c:v>
                </c:pt>
                <c:pt idx="299">
                  <c:v>0.13410979902431769</c:v>
                </c:pt>
                <c:pt idx="300">
                  <c:v>0.13669502962987351</c:v>
                </c:pt>
                <c:pt idx="301">
                  <c:v>0.13512989021504951</c:v>
                </c:pt>
                <c:pt idx="302">
                  <c:v>0.13433354822010568</c:v>
                </c:pt>
                <c:pt idx="303">
                  <c:v>0.13405406215600438</c:v>
                </c:pt>
                <c:pt idx="304">
                  <c:v>0.13255797697633054</c:v>
                </c:pt>
                <c:pt idx="305">
                  <c:v>0.13505875717249821</c:v>
                </c:pt>
                <c:pt idx="306">
                  <c:v>0.13568365426798953</c:v>
                </c:pt>
                <c:pt idx="307">
                  <c:v>0.13606822155353929</c:v>
                </c:pt>
                <c:pt idx="308">
                  <c:v>0.13370493749118051</c:v>
                </c:pt>
                <c:pt idx="309">
                  <c:v>0.12856207125199698</c:v>
                </c:pt>
                <c:pt idx="310">
                  <c:v>0.1211213077931695</c:v>
                </c:pt>
                <c:pt idx="311">
                  <c:v>0.12106614615565561</c:v>
                </c:pt>
                <c:pt idx="312">
                  <c:v>0.12267208306407078</c:v>
                </c:pt>
                <c:pt idx="313">
                  <c:v>0.12581328177235634</c:v>
                </c:pt>
                <c:pt idx="314">
                  <c:v>0.12883591033484856</c:v>
                </c:pt>
                <c:pt idx="315">
                  <c:v>0.119540638604666</c:v>
                </c:pt>
                <c:pt idx="316">
                  <c:v>0.11039948244652498</c:v>
                </c:pt>
                <c:pt idx="317">
                  <c:v>0.11135077605602792</c:v>
                </c:pt>
                <c:pt idx="318">
                  <c:v>0.11372551374671203</c:v>
                </c:pt>
                <c:pt idx="319">
                  <c:v>0.1219274473886568</c:v>
                </c:pt>
                <c:pt idx="320">
                  <c:v>0.13010286076997396</c:v>
                </c:pt>
                <c:pt idx="321">
                  <c:v>0.12555971002652319</c:v>
                </c:pt>
                <c:pt idx="322">
                  <c:v>0.12372356347811225</c:v>
                </c:pt>
                <c:pt idx="323">
                  <c:v>0.12287417893060837</c:v>
                </c:pt>
                <c:pt idx="324">
                  <c:v>0.11763230771125073</c:v>
                </c:pt>
                <c:pt idx="325">
                  <c:v>0.11950300952393336</c:v>
                </c:pt>
                <c:pt idx="326">
                  <c:v>0.1171629562765874</c:v>
                </c:pt>
                <c:pt idx="327">
                  <c:v>0.11221326166846465</c:v>
                </c:pt>
                <c:pt idx="328">
                  <c:v>0.10972895018170092</c:v>
                </c:pt>
                <c:pt idx="329">
                  <c:v>0.10602296333688351</c:v>
                </c:pt>
                <c:pt idx="330">
                  <c:v>0.10563689918515877</c:v>
                </c:pt>
                <c:pt idx="331">
                  <c:v>0.10019226885434425</c:v>
                </c:pt>
                <c:pt idx="332">
                  <c:v>9.5908608668495904E-2</c:v>
                </c:pt>
                <c:pt idx="333">
                  <c:v>9.1581201392827244E-2</c:v>
                </c:pt>
                <c:pt idx="334">
                  <c:v>8.5732376327280535E-2</c:v>
                </c:pt>
                <c:pt idx="335">
                  <c:v>9.1102875761380431E-2</c:v>
                </c:pt>
                <c:pt idx="336">
                  <c:v>9.4561547012928349E-2</c:v>
                </c:pt>
                <c:pt idx="337">
                  <c:v>9.3384519307728397E-2</c:v>
                </c:pt>
                <c:pt idx="338">
                  <c:v>9.5308506941851792E-2</c:v>
                </c:pt>
                <c:pt idx="339">
                  <c:v>8.7719399329378472E-2</c:v>
                </c:pt>
                <c:pt idx="340">
                  <c:v>8.3790972500365102E-2</c:v>
                </c:pt>
                <c:pt idx="341">
                  <c:v>8.4024351112564469E-2</c:v>
                </c:pt>
                <c:pt idx="342">
                  <c:v>8.4161766953827266E-2</c:v>
                </c:pt>
                <c:pt idx="343">
                  <c:v>8.4326219285814977E-2</c:v>
                </c:pt>
                <c:pt idx="344">
                  <c:v>8.5769832218191219E-2</c:v>
                </c:pt>
                <c:pt idx="345">
                  <c:v>8.478675542230657E-2</c:v>
                </c:pt>
                <c:pt idx="346">
                  <c:v>7.7020116678266123E-2</c:v>
                </c:pt>
                <c:pt idx="347">
                  <c:v>7.2662830311986129E-2</c:v>
                </c:pt>
                <c:pt idx="348">
                  <c:v>7.1490071021558882E-2</c:v>
                </c:pt>
                <c:pt idx="349">
                  <c:v>7.4094061674519346E-2</c:v>
                </c:pt>
                <c:pt idx="350">
                  <c:v>7.9756305842769881E-2</c:v>
                </c:pt>
                <c:pt idx="351">
                  <c:v>8.5096824978649427E-2</c:v>
                </c:pt>
                <c:pt idx="352">
                  <c:v>8.0255863317971757E-2</c:v>
                </c:pt>
                <c:pt idx="353">
                  <c:v>8.0363571837030162E-2</c:v>
                </c:pt>
                <c:pt idx="354">
                  <c:v>7.7784839033093828E-2</c:v>
                </c:pt>
                <c:pt idx="355">
                  <c:v>7.4648147742595775E-2</c:v>
                </c:pt>
                <c:pt idx="356">
                  <c:v>8.2258355322126248E-2</c:v>
                </c:pt>
                <c:pt idx="357">
                  <c:v>7.5800977119212604E-2</c:v>
                </c:pt>
                <c:pt idx="358">
                  <c:v>7.8186434984784003E-2</c:v>
                </c:pt>
                <c:pt idx="359">
                  <c:v>7.8186763407184751E-2</c:v>
                </c:pt>
                <c:pt idx="360">
                  <c:v>7.5602796993778448E-2</c:v>
                </c:pt>
                <c:pt idx="361">
                  <c:v>7.3539860864856046E-2</c:v>
                </c:pt>
                <c:pt idx="362">
                  <c:v>6.9798926310872589E-2</c:v>
                </c:pt>
                <c:pt idx="363">
                  <c:v>7.4221967305578257E-2</c:v>
                </c:pt>
                <c:pt idx="364">
                  <c:v>7.7447977074524721E-2</c:v>
                </c:pt>
                <c:pt idx="365">
                  <c:v>8.049978860314716E-2</c:v>
                </c:pt>
                <c:pt idx="366">
                  <c:v>7.8416623958007525E-2</c:v>
                </c:pt>
                <c:pt idx="367">
                  <c:v>7.2798648427901735E-2</c:v>
                </c:pt>
                <c:pt idx="368">
                  <c:v>6.6096455246894253E-2</c:v>
                </c:pt>
                <c:pt idx="369">
                  <c:v>6.707983097385517E-2</c:v>
                </c:pt>
                <c:pt idx="370">
                  <c:v>7.0418316936592146E-2</c:v>
                </c:pt>
                <c:pt idx="371">
                  <c:v>7.3499565404252704E-2</c:v>
                </c:pt>
                <c:pt idx="372">
                  <c:v>7.129604048126989E-2</c:v>
                </c:pt>
                <c:pt idx="373">
                  <c:v>6.6545156704420294E-2</c:v>
                </c:pt>
                <c:pt idx="374">
                  <c:v>6.873571423872768E-2</c:v>
                </c:pt>
                <c:pt idx="375">
                  <c:v>6.5495991366863543E-2</c:v>
                </c:pt>
                <c:pt idx="376">
                  <c:v>6.7433060609665793E-2</c:v>
                </c:pt>
                <c:pt idx="377">
                  <c:v>7.23799542232509E-2</c:v>
                </c:pt>
                <c:pt idx="378">
                  <c:v>7.0671207283209178E-2</c:v>
                </c:pt>
                <c:pt idx="379">
                  <c:v>7.3557153725032742E-2</c:v>
                </c:pt>
                <c:pt idx="380">
                  <c:v>8.4832339714504434E-2</c:v>
                </c:pt>
                <c:pt idx="381">
                  <c:v>8.8755184877231524E-2</c:v>
                </c:pt>
                <c:pt idx="382">
                  <c:v>9.6257204219559522E-2</c:v>
                </c:pt>
                <c:pt idx="383">
                  <c:v>0.1057318846521593</c:v>
                </c:pt>
                <c:pt idx="384">
                  <c:v>0.10100988096060756</c:v>
                </c:pt>
                <c:pt idx="385">
                  <c:v>9.6489368711584977E-2</c:v>
                </c:pt>
                <c:pt idx="386">
                  <c:v>8.921739098304883E-2</c:v>
                </c:pt>
                <c:pt idx="387">
                  <c:v>8.4150325943626508E-2</c:v>
                </c:pt>
                <c:pt idx="388">
                  <c:v>8.6699946299949926E-2</c:v>
                </c:pt>
                <c:pt idx="389">
                  <c:v>9.005155330691203E-2</c:v>
                </c:pt>
                <c:pt idx="390">
                  <c:v>9.1504508894156997E-2</c:v>
                </c:pt>
                <c:pt idx="391">
                  <c:v>8.2764259544978708E-2</c:v>
                </c:pt>
                <c:pt idx="392">
                  <c:v>7.6533009008632552E-2</c:v>
                </c:pt>
                <c:pt idx="393">
                  <c:v>6.8509051127303447E-2</c:v>
                </c:pt>
                <c:pt idx="394">
                  <c:v>6.7078641853016222E-2</c:v>
                </c:pt>
                <c:pt idx="395">
                  <c:v>7.2517725282668921E-2</c:v>
                </c:pt>
                <c:pt idx="396">
                  <c:v>7.0802423686645757E-2</c:v>
                </c:pt>
                <c:pt idx="397">
                  <c:v>7.3141630668402444E-2</c:v>
                </c:pt>
                <c:pt idx="398">
                  <c:v>7.0860779734490911E-2</c:v>
                </c:pt>
                <c:pt idx="399">
                  <c:v>6.8421552040006883E-2</c:v>
                </c:pt>
                <c:pt idx="400">
                  <c:v>6.6232598390230407E-2</c:v>
                </c:pt>
                <c:pt idx="401">
                  <c:v>6.8508093090659403E-2</c:v>
                </c:pt>
                <c:pt idx="402">
                  <c:v>6.4647476386539185E-2</c:v>
                </c:pt>
                <c:pt idx="403">
                  <c:v>6.2611427682018564E-2</c:v>
                </c:pt>
                <c:pt idx="404">
                  <c:v>6.6361826951258543E-2</c:v>
                </c:pt>
                <c:pt idx="405">
                  <c:v>6.6325031594545988E-2</c:v>
                </c:pt>
                <c:pt idx="406">
                  <c:v>6.604569540233772E-2</c:v>
                </c:pt>
                <c:pt idx="407">
                  <c:v>6.5563375620233552E-2</c:v>
                </c:pt>
                <c:pt idx="408">
                  <c:v>6.0714446810644571E-2</c:v>
                </c:pt>
                <c:pt idx="409">
                  <c:v>5.9016764516293396E-2</c:v>
                </c:pt>
                <c:pt idx="410">
                  <c:v>6.4680882259730149E-2</c:v>
                </c:pt>
                <c:pt idx="411">
                  <c:v>6.3710657370290066E-2</c:v>
                </c:pt>
                <c:pt idx="412">
                  <c:v>6.39976933166546E-2</c:v>
                </c:pt>
                <c:pt idx="413">
                  <c:v>6.1632902704099032E-2</c:v>
                </c:pt>
                <c:pt idx="414">
                  <c:v>5.8737069330145497E-2</c:v>
                </c:pt>
                <c:pt idx="415">
                  <c:v>5.7985492137113799E-2</c:v>
                </c:pt>
                <c:pt idx="416">
                  <c:v>6.0394299976541249E-2</c:v>
                </c:pt>
                <c:pt idx="417">
                  <c:v>6.3767607721500794E-2</c:v>
                </c:pt>
                <c:pt idx="418">
                  <c:v>6.3242481344766011E-2</c:v>
                </c:pt>
                <c:pt idx="419">
                  <c:v>6.6929578413813709E-2</c:v>
                </c:pt>
                <c:pt idx="420">
                  <c:v>6.590470308324628E-2</c:v>
                </c:pt>
                <c:pt idx="421">
                  <c:v>5.8675199678114298E-2</c:v>
                </c:pt>
                <c:pt idx="422">
                  <c:v>5.9249151365311656E-2</c:v>
                </c:pt>
                <c:pt idx="423">
                  <c:v>5.903736215894459E-2</c:v>
                </c:pt>
                <c:pt idx="424">
                  <c:v>5.7708327983349239E-2</c:v>
                </c:pt>
                <c:pt idx="425">
                  <c:v>6.2560442658119886E-2</c:v>
                </c:pt>
                <c:pt idx="426">
                  <c:v>5.9493401572270982E-2</c:v>
                </c:pt>
                <c:pt idx="427">
                  <c:v>5.494347103026815E-2</c:v>
                </c:pt>
                <c:pt idx="428">
                  <c:v>5.3126487370019487E-2</c:v>
                </c:pt>
                <c:pt idx="429">
                  <c:v>5.0517667644282914E-2</c:v>
                </c:pt>
                <c:pt idx="430">
                  <c:v>5.1489091801239867E-2</c:v>
                </c:pt>
                <c:pt idx="431">
                  <c:v>5.0757771366196719E-2</c:v>
                </c:pt>
                <c:pt idx="432">
                  <c:v>5.1748149361980855E-2</c:v>
                </c:pt>
                <c:pt idx="433">
                  <c:v>5.6076749768990936E-2</c:v>
                </c:pt>
                <c:pt idx="434">
                  <c:v>5.4905834761592227E-2</c:v>
                </c:pt>
                <c:pt idx="435">
                  <c:v>5.5281664750324644E-2</c:v>
                </c:pt>
                <c:pt idx="436">
                  <c:v>5.2237501966336891E-2</c:v>
                </c:pt>
                <c:pt idx="437">
                  <c:v>5.1108982935915079E-2</c:v>
                </c:pt>
                <c:pt idx="438">
                  <c:v>4.8668412012754646E-2</c:v>
                </c:pt>
                <c:pt idx="439">
                  <c:v>5.0489984577813132E-2</c:v>
                </c:pt>
                <c:pt idx="440">
                  <c:v>5.887699229434705E-2</c:v>
                </c:pt>
                <c:pt idx="441">
                  <c:v>5.9960542516952965E-2</c:v>
                </c:pt>
                <c:pt idx="442">
                  <c:v>6.7158870138612103E-2</c:v>
                </c:pt>
                <c:pt idx="443">
                  <c:v>6.9584273878680797E-2</c:v>
                </c:pt>
                <c:pt idx="444">
                  <c:v>6.5087443738836723E-2</c:v>
                </c:pt>
                <c:pt idx="445">
                  <c:v>6.9217704226483712E-2</c:v>
                </c:pt>
                <c:pt idx="446">
                  <c:v>7.247816221998267E-2</c:v>
                </c:pt>
                <c:pt idx="447">
                  <c:v>7.54331082295146E-2</c:v>
                </c:pt>
                <c:pt idx="448">
                  <c:v>7.8665043988918187E-2</c:v>
                </c:pt>
                <c:pt idx="449">
                  <c:v>7.4848525182953152E-2</c:v>
                </c:pt>
                <c:pt idx="450">
                  <c:v>7.336137748877998E-2</c:v>
                </c:pt>
                <c:pt idx="451">
                  <c:v>7.2121880888359038E-2</c:v>
                </c:pt>
                <c:pt idx="452">
                  <c:v>7.1759768174813374E-2</c:v>
                </c:pt>
                <c:pt idx="453">
                  <c:v>7.3571156401096335E-2</c:v>
                </c:pt>
                <c:pt idx="454">
                  <c:v>6.983052976258694E-2</c:v>
                </c:pt>
                <c:pt idx="455">
                  <c:v>6.5630044609479465E-2</c:v>
                </c:pt>
                <c:pt idx="456">
                  <c:v>5.9485190457034556E-2</c:v>
                </c:pt>
                <c:pt idx="457">
                  <c:v>5.4172951928187475E-2</c:v>
                </c:pt>
                <c:pt idx="458">
                  <c:v>5.700933410353972E-2</c:v>
                </c:pt>
                <c:pt idx="459">
                  <c:v>5.9977416280377442E-2</c:v>
                </c:pt>
                <c:pt idx="460">
                  <c:v>5.8903048693947531E-2</c:v>
                </c:pt>
                <c:pt idx="461">
                  <c:v>6.2243339205208997E-2</c:v>
                </c:pt>
                <c:pt idx="462">
                  <c:v>6.125045540505155E-2</c:v>
                </c:pt>
                <c:pt idx="463">
                  <c:v>5.9004851537379742E-2</c:v>
                </c:pt>
                <c:pt idx="464">
                  <c:v>6.1445828216347267E-2</c:v>
                </c:pt>
                <c:pt idx="465">
                  <c:v>5.6744257371659931E-2</c:v>
                </c:pt>
                <c:pt idx="466">
                  <c:v>4.7220624416554641E-2</c:v>
                </c:pt>
                <c:pt idx="467">
                  <c:v>4.7590746912770931E-2</c:v>
                </c:pt>
                <c:pt idx="468">
                  <c:v>4.3613744099764269E-2</c:v>
                </c:pt>
                <c:pt idx="469">
                  <c:v>4.2974691692687278E-2</c:v>
                </c:pt>
                <c:pt idx="470">
                  <c:v>4.5812489607611043E-2</c:v>
                </c:pt>
                <c:pt idx="471">
                  <c:v>3.9036616882658769E-2</c:v>
                </c:pt>
                <c:pt idx="472">
                  <c:v>3.9546066049573406E-2</c:v>
                </c:pt>
                <c:pt idx="473">
                  <c:v>4.1721932829164143E-2</c:v>
                </c:pt>
                <c:pt idx="474">
                  <c:v>3.9024163374284063E-2</c:v>
                </c:pt>
                <c:pt idx="475">
                  <c:v>4.6369205765609801E-2</c:v>
                </c:pt>
                <c:pt idx="476">
                  <c:v>5.2866103699276988E-2</c:v>
                </c:pt>
                <c:pt idx="477">
                  <c:v>5.7364294549283379E-2</c:v>
                </c:pt>
                <c:pt idx="478">
                  <c:v>6.16266913239596E-2</c:v>
                </c:pt>
                <c:pt idx="479">
                  <c:v>6.6475408044055634E-2</c:v>
                </c:pt>
                <c:pt idx="480">
                  <c:v>6.2523809309804307E-2</c:v>
                </c:pt>
                <c:pt idx="481">
                  <c:v>5.5895007773406176E-2</c:v>
                </c:pt>
                <c:pt idx="482">
                  <c:v>5.93683992032926E-2</c:v>
                </c:pt>
                <c:pt idx="483">
                  <c:v>4.9059235682553756E-2</c:v>
                </c:pt>
                <c:pt idx="484">
                  <c:v>5.0832174765886126E-2</c:v>
                </c:pt>
                <c:pt idx="485">
                  <c:v>5.2125127738413067E-2</c:v>
                </c:pt>
                <c:pt idx="486">
                  <c:v>5.0686098412629478E-2</c:v>
                </c:pt>
                <c:pt idx="487">
                  <c:v>6.0336788456449506E-2</c:v>
                </c:pt>
                <c:pt idx="488">
                  <c:v>6.4430375936196729E-2</c:v>
                </c:pt>
                <c:pt idx="489">
                  <c:v>7.1184156758834799E-2</c:v>
                </c:pt>
                <c:pt idx="490">
                  <c:v>7.364478718905916E-2</c:v>
                </c:pt>
                <c:pt idx="491">
                  <c:v>7.2954671646499686E-2</c:v>
                </c:pt>
                <c:pt idx="492">
                  <c:v>7.0892329460004164E-2</c:v>
                </c:pt>
                <c:pt idx="493">
                  <c:v>7.0852997632737433E-2</c:v>
                </c:pt>
                <c:pt idx="494">
                  <c:v>6.4377708522558738E-2</c:v>
                </c:pt>
                <c:pt idx="495">
                  <c:v>6.0532933786820405E-2</c:v>
                </c:pt>
                <c:pt idx="496">
                  <c:v>6.1508915909148601E-2</c:v>
                </c:pt>
                <c:pt idx="497">
                  <c:v>5.7082671085181017E-2</c:v>
                </c:pt>
                <c:pt idx="498">
                  <c:v>5.8748430840902602E-2</c:v>
                </c:pt>
                <c:pt idx="499">
                  <c:v>5.9892197098937269E-2</c:v>
                </c:pt>
                <c:pt idx="500">
                  <c:v>6.0480448500077819E-2</c:v>
                </c:pt>
                <c:pt idx="501">
                  <c:v>5.7437913329554939E-2</c:v>
                </c:pt>
                <c:pt idx="502">
                  <c:v>5.9748579509104296E-2</c:v>
                </c:pt>
                <c:pt idx="503">
                  <c:v>6.1654875962493305E-2</c:v>
                </c:pt>
                <c:pt idx="504">
                  <c:v>5.6535471792203321E-2</c:v>
                </c:pt>
                <c:pt idx="505">
                  <c:v>5.887452746498717E-2</c:v>
                </c:pt>
                <c:pt idx="506">
                  <c:v>5.5261049710653709E-2</c:v>
                </c:pt>
                <c:pt idx="507">
                  <c:v>4.9568022769698912E-2</c:v>
                </c:pt>
                <c:pt idx="508">
                  <c:v>4.8691517514580493E-2</c:v>
                </c:pt>
                <c:pt idx="509">
                  <c:v>5.5526993256820145E-2</c:v>
                </c:pt>
                <c:pt idx="510">
                  <c:v>5.7160614714990121E-2</c:v>
                </c:pt>
                <c:pt idx="511">
                  <c:v>6.2880441342133178E-2</c:v>
                </c:pt>
                <c:pt idx="512">
                  <c:v>6.729402875414324E-2</c:v>
                </c:pt>
                <c:pt idx="513">
                  <c:v>6.1449416083606725E-2</c:v>
                </c:pt>
                <c:pt idx="514">
                  <c:v>6.1583146511193385E-2</c:v>
                </c:pt>
                <c:pt idx="515">
                  <c:v>5.4656170610052221E-2</c:v>
                </c:pt>
                <c:pt idx="516">
                  <c:v>5.1893391341723938E-2</c:v>
                </c:pt>
                <c:pt idx="517">
                  <c:v>5.0287235432622118E-2</c:v>
                </c:pt>
                <c:pt idx="518">
                  <c:v>4.8399965430861794E-2</c:v>
                </c:pt>
                <c:pt idx="519">
                  <c:v>5.1512864583926586E-2</c:v>
                </c:pt>
                <c:pt idx="520">
                  <c:v>5.223959986514054E-2</c:v>
                </c:pt>
                <c:pt idx="521">
                  <c:v>5.0991900269956598E-2</c:v>
                </c:pt>
                <c:pt idx="522">
                  <c:v>4.9909877493392943E-2</c:v>
                </c:pt>
                <c:pt idx="523">
                  <c:v>4.9586471970246265E-2</c:v>
                </c:pt>
                <c:pt idx="524">
                  <c:v>5.0385669409460626E-2</c:v>
                </c:pt>
                <c:pt idx="525">
                  <c:v>4.924093581483438E-2</c:v>
                </c:pt>
                <c:pt idx="526">
                  <c:v>5.0322443632451856E-2</c:v>
                </c:pt>
                <c:pt idx="527">
                  <c:v>4.8877779655615156E-2</c:v>
                </c:pt>
                <c:pt idx="528">
                  <c:v>4.6843456307037276E-2</c:v>
                </c:pt>
                <c:pt idx="529">
                  <c:v>4.4502690718328547E-2</c:v>
                </c:pt>
                <c:pt idx="530">
                  <c:v>4.3527649234257955E-2</c:v>
                </c:pt>
                <c:pt idx="531">
                  <c:v>4.0646481404360779E-2</c:v>
                </c:pt>
                <c:pt idx="532">
                  <c:v>4.0364379986272791E-2</c:v>
                </c:pt>
                <c:pt idx="533">
                  <c:v>4.032596846716998E-2</c:v>
                </c:pt>
                <c:pt idx="534">
                  <c:v>3.9855997801937798E-2</c:v>
                </c:pt>
                <c:pt idx="535">
                  <c:v>3.9507650944404733E-2</c:v>
                </c:pt>
                <c:pt idx="536">
                  <c:v>3.6728230008411994E-2</c:v>
                </c:pt>
                <c:pt idx="537">
                  <c:v>3.4202717720582344E-2</c:v>
                </c:pt>
                <c:pt idx="538">
                  <c:v>3.1635006101582847E-2</c:v>
                </c:pt>
                <c:pt idx="539">
                  <c:v>3.1923557574390034E-2</c:v>
                </c:pt>
                <c:pt idx="540">
                  <c:v>3.1821527497808005E-2</c:v>
                </c:pt>
                <c:pt idx="541">
                  <c:v>3.4086644384093617E-2</c:v>
                </c:pt>
                <c:pt idx="542">
                  <c:v>3.4468174293196929E-2</c:v>
                </c:pt>
                <c:pt idx="543">
                  <c:v>3.656329389483412E-2</c:v>
                </c:pt>
                <c:pt idx="544">
                  <c:v>4.2610125827347217E-2</c:v>
                </c:pt>
                <c:pt idx="545">
                  <c:v>4.4405649677717082E-2</c:v>
                </c:pt>
                <c:pt idx="546">
                  <c:v>4.5383526142438846E-2</c:v>
                </c:pt>
                <c:pt idx="547">
                  <c:v>4.2270701883211748E-2</c:v>
                </c:pt>
                <c:pt idx="548">
                  <c:v>3.5905185492069044E-2</c:v>
                </c:pt>
                <c:pt idx="549">
                  <c:v>3.3895317645932371E-2</c:v>
                </c:pt>
                <c:pt idx="550">
                  <c:v>3.3164821329796638E-2</c:v>
                </c:pt>
                <c:pt idx="551">
                  <c:v>3.3128066557290982E-2</c:v>
                </c:pt>
                <c:pt idx="552">
                  <c:v>3.3263926860218535E-2</c:v>
                </c:pt>
                <c:pt idx="553">
                  <c:v>3.512069911545275E-2</c:v>
                </c:pt>
                <c:pt idx="554">
                  <c:v>3.7288015799042701E-2</c:v>
                </c:pt>
                <c:pt idx="555">
                  <c:v>3.7617753839316273E-2</c:v>
                </c:pt>
                <c:pt idx="556">
                  <c:v>3.8540103110426077E-2</c:v>
                </c:pt>
                <c:pt idx="557">
                  <c:v>3.7307301818150153E-2</c:v>
                </c:pt>
                <c:pt idx="558">
                  <c:v>3.545163584273836E-2</c:v>
                </c:pt>
                <c:pt idx="559">
                  <c:v>3.4854668526657376E-2</c:v>
                </c:pt>
                <c:pt idx="560">
                  <c:v>3.2858198861821813E-2</c:v>
                </c:pt>
                <c:pt idx="561">
                  <c:v>3.1448779840972683E-2</c:v>
                </c:pt>
                <c:pt idx="562">
                  <c:v>3.3660090225670264E-2</c:v>
                </c:pt>
                <c:pt idx="563">
                  <c:v>3.5383564332759687E-2</c:v>
                </c:pt>
                <c:pt idx="564">
                  <c:v>3.5838239385376044E-2</c:v>
                </c:pt>
                <c:pt idx="565">
                  <c:v>3.5595728904939783E-2</c:v>
                </c:pt>
                <c:pt idx="566">
                  <c:v>3.3920511966063299E-2</c:v>
                </c:pt>
                <c:pt idx="567">
                  <c:v>3.1737635548481406E-2</c:v>
                </c:pt>
                <c:pt idx="568">
                  <c:v>3.1729242678305236E-2</c:v>
                </c:pt>
                <c:pt idx="569">
                  <c:v>3.2510817594231314E-2</c:v>
                </c:pt>
                <c:pt idx="570">
                  <c:v>2.829220109465766E-2</c:v>
                </c:pt>
                <c:pt idx="571">
                  <c:v>2.6583739741112833E-2</c:v>
                </c:pt>
                <c:pt idx="572">
                  <c:v>2.5469739407690473E-2</c:v>
                </c:pt>
                <c:pt idx="573">
                  <c:v>2.3492017248799985E-2</c:v>
                </c:pt>
                <c:pt idx="574">
                  <c:v>2.7166824511182113E-2</c:v>
                </c:pt>
                <c:pt idx="575">
                  <c:v>3.0373701229676073E-2</c:v>
                </c:pt>
                <c:pt idx="576">
                  <c:v>3.5636718674944737E-2</c:v>
                </c:pt>
                <c:pt idx="577">
                  <c:v>3.5654828742451489E-2</c:v>
                </c:pt>
                <c:pt idx="578">
                  <c:v>3.3611396417788424E-2</c:v>
                </c:pt>
                <c:pt idx="579">
                  <c:v>3.3868694515757754E-2</c:v>
                </c:pt>
                <c:pt idx="580">
                  <c:v>3.347597592628325E-2</c:v>
                </c:pt>
                <c:pt idx="581">
                  <c:v>3.7126543411111781E-2</c:v>
                </c:pt>
                <c:pt idx="582">
                  <c:v>3.8959723377874539E-2</c:v>
                </c:pt>
                <c:pt idx="583">
                  <c:v>3.8914247539714536E-2</c:v>
                </c:pt>
                <c:pt idx="584">
                  <c:v>3.4700611722018909E-2</c:v>
                </c:pt>
                <c:pt idx="585">
                  <c:v>3.1950456671238144E-2</c:v>
                </c:pt>
                <c:pt idx="586">
                  <c:v>2.9735609005351944E-2</c:v>
                </c:pt>
                <c:pt idx="587">
                  <c:v>2.6845716829423324E-2</c:v>
                </c:pt>
                <c:pt idx="588">
                  <c:v>2.520061556578445E-2</c:v>
                </c:pt>
                <c:pt idx="589">
                  <c:v>2.423977523549798E-2</c:v>
                </c:pt>
                <c:pt idx="590">
                  <c:v>2.668650368795434E-2</c:v>
                </c:pt>
                <c:pt idx="591">
                  <c:v>2.7727270992431184E-2</c:v>
                </c:pt>
                <c:pt idx="592">
                  <c:v>2.7793361855191056E-2</c:v>
                </c:pt>
                <c:pt idx="593">
                  <c:v>2.8424413810629514E-2</c:v>
                </c:pt>
                <c:pt idx="594">
                  <c:v>2.894991618158739E-2</c:v>
                </c:pt>
                <c:pt idx="595">
                  <c:v>2.7985832565474062E-2</c:v>
                </c:pt>
                <c:pt idx="596">
                  <c:v>2.9588382916959446E-2</c:v>
                </c:pt>
                <c:pt idx="597">
                  <c:v>2.8799346680699507E-2</c:v>
                </c:pt>
                <c:pt idx="598">
                  <c:v>2.6967397459287223E-2</c:v>
                </c:pt>
                <c:pt idx="599">
                  <c:v>2.7864616222988785E-2</c:v>
                </c:pt>
                <c:pt idx="600">
                  <c:v>2.7593413170849512E-2</c:v>
                </c:pt>
                <c:pt idx="601">
                  <c:v>2.8218919467208024E-2</c:v>
                </c:pt>
                <c:pt idx="602">
                  <c:v>2.9854377568494857E-2</c:v>
                </c:pt>
                <c:pt idx="603">
                  <c:v>2.9627170355323237E-2</c:v>
                </c:pt>
                <c:pt idx="604">
                  <c:v>2.9305469196799445E-2</c:v>
                </c:pt>
                <c:pt idx="605">
                  <c:v>2.9065291452802469E-2</c:v>
                </c:pt>
                <c:pt idx="606">
                  <c:v>3.1422591515320758E-2</c:v>
                </c:pt>
                <c:pt idx="607">
                  <c:v>3.1616234878820246E-2</c:v>
                </c:pt>
                <c:pt idx="608">
                  <c:v>3.256596150798774E-2</c:v>
                </c:pt>
                <c:pt idx="609">
                  <c:v>3.3714699250444138E-2</c:v>
                </c:pt>
                <c:pt idx="610">
                  <c:v>3.2000495692779601E-2</c:v>
                </c:pt>
                <c:pt idx="611">
                  <c:v>3.3435022722800932E-2</c:v>
                </c:pt>
                <c:pt idx="612">
                  <c:v>3.8713709688555517E-2</c:v>
                </c:pt>
                <c:pt idx="613">
                  <c:v>3.8877314634355446E-2</c:v>
                </c:pt>
                <c:pt idx="614">
                  <c:v>3.8803281261530466E-2</c:v>
                </c:pt>
                <c:pt idx="615">
                  <c:v>3.6787665799047659E-2</c:v>
                </c:pt>
                <c:pt idx="616">
                  <c:v>3.0119066390871439E-2</c:v>
                </c:pt>
                <c:pt idx="617">
                  <c:v>3.0033762660579465E-2</c:v>
                </c:pt>
                <c:pt idx="618">
                  <c:v>2.7525757553553496E-2</c:v>
                </c:pt>
                <c:pt idx="619">
                  <c:v>2.8836055846679125E-2</c:v>
                </c:pt>
                <c:pt idx="620">
                  <c:v>3.2821778605302235E-2</c:v>
                </c:pt>
                <c:pt idx="621">
                  <c:v>3.8616140267126245E-2</c:v>
                </c:pt>
                <c:pt idx="622">
                  <c:v>3.850171377519801E-2</c:v>
                </c:pt>
                <c:pt idx="623">
                  <c:v>3.8502235081759768E-2</c:v>
                </c:pt>
                <c:pt idx="624">
                  <c:v>3.5454713087093068E-2</c:v>
                </c:pt>
                <c:pt idx="625">
                  <c:v>3.1389375086016517E-2</c:v>
                </c:pt>
                <c:pt idx="626">
                  <c:v>4.3594363959748687E-2</c:v>
                </c:pt>
                <c:pt idx="627">
                  <c:v>5.0088857171040509E-2</c:v>
                </c:pt>
                <c:pt idx="628">
                  <c:v>5.9828294986970926E-2</c:v>
                </c:pt>
                <c:pt idx="629">
                  <c:v>6.7391552674661834E-2</c:v>
                </c:pt>
                <c:pt idx="630">
                  <c:v>6.2460554427995627E-2</c:v>
                </c:pt>
                <c:pt idx="631">
                  <c:v>6.2575125681722923E-2</c:v>
                </c:pt>
                <c:pt idx="632">
                  <c:v>5.6573411879404928E-2</c:v>
                </c:pt>
                <c:pt idx="633">
                  <c:v>5.2620157304609276E-2</c:v>
                </c:pt>
                <c:pt idx="634">
                  <c:v>5.682302668217791E-2</c:v>
                </c:pt>
                <c:pt idx="635">
                  <c:v>5.5166397347258755E-2</c:v>
                </c:pt>
                <c:pt idx="636">
                  <c:v>5.5616157845635207E-2</c:v>
                </c:pt>
                <c:pt idx="637">
                  <c:v>4.9719718033458336E-2</c:v>
                </c:pt>
                <c:pt idx="638">
                  <c:v>4.0790594008292248E-2</c:v>
                </c:pt>
                <c:pt idx="639">
                  <c:v>3.7857600050786235E-2</c:v>
                </c:pt>
                <c:pt idx="640">
                  <c:v>3.9623962410083431E-2</c:v>
                </c:pt>
                <c:pt idx="641">
                  <c:v>4.9387539340307825E-2</c:v>
                </c:pt>
                <c:pt idx="642">
                  <c:v>4.9160320331262955E-2</c:v>
                </c:pt>
                <c:pt idx="643">
                  <c:v>4.8909733712385724E-2</c:v>
                </c:pt>
                <c:pt idx="644">
                  <c:v>4.621806341174213E-2</c:v>
                </c:pt>
                <c:pt idx="645">
                  <c:v>3.7449986120013073E-2</c:v>
                </c:pt>
                <c:pt idx="646">
                  <c:v>4.0319403934070866E-2</c:v>
                </c:pt>
                <c:pt idx="647">
                  <c:v>3.9814382547989545E-2</c:v>
                </c:pt>
                <c:pt idx="648">
                  <c:v>3.730102421691156E-2</c:v>
                </c:pt>
                <c:pt idx="649">
                  <c:v>4.0009503913974814E-2</c:v>
                </c:pt>
                <c:pt idx="650">
                  <c:v>4.2946507451538593E-2</c:v>
                </c:pt>
                <c:pt idx="651">
                  <c:v>4.356136106777251E-2</c:v>
                </c:pt>
                <c:pt idx="652">
                  <c:v>4.3005913154091954E-2</c:v>
                </c:pt>
                <c:pt idx="653">
                  <c:v>4.4516238349001841E-2</c:v>
                </c:pt>
                <c:pt idx="654">
                  <c:v>4.6629472696978438E-2</c:v>
                </c:pt>
                <c:pt idx="655">
                  <c:v>4.7160858143141811E-2</c:v>
                </c:pt>
                <c:pt idx="656">
                  <c:v>5.5102757548543796E-2</c:v>
                </c:pt>
                <c:pt idx="657">
                  <c:v>5.7069609721655506E-2</c:v>
                </c:pt>
                <c:pt idx="658">
                  <c:v>5.522222149669833E-2</c:v>
                </c:pt>
                <c:pt idx="659">
                  <c:v>5.4907281282696049E-2</c:v>
                </c:pt>
                <c:pt idx="660">
                  <c:v>5.1968781526399853E-2</c:v>
                </c:pt>
                <c:pt idx="661">
                  <c:v>5.6381827791373726E-2</c:v>
                </c:pt>
                <c:pt idx="662">
                  <c:v>5.3534319102037722E-2</c:v>
                </c:pt>
                <c:pt idx="663">
                  <c:v>5.4038859038164265E-2</c:v>
                </c:pt>
                <c:pt idx="664">
                  <c:v>5.1821362379872678E-2</c:v>
                </c:pt>
                <c:pt idx="665">
                  <c:v>4.8133825691101778E-2</c:v>
                </c:pt>
                <c:pt idx="666">
                  <c:v>5.3693655059992768E-2</c:v>
                </c:pt>
                <c:pt idx="667">
                  <c:v>5.3448175557341618E-2</c:v>
                </c:pt>
                <c:pt idx="668">
                  <c:v>5.6608466183520459E-2</c:v>
                </c:pt>
                <c:pt idx="669">
                  <c:v>5.1291215765713341E-2</c:v>
                </c:pt>
                <c:pt idx="670">
                  <c:v>4.5129650422034935E-2</c:v>
                </c:pt>
                <c:pt idx="671">
                  <c:v>5.014203637942842E-2</c:v>
                </c:pt>
                <c:pt idx="672">
                  <c:v>5.1122283328649668E-2</c:v>
                </c:pt>
                <c:pt idx="673">
                  <c:v>5.2764229482205577E-2</c:v>
                </c:pt>
                <c:pt idx="674">
                  <c:v>5.2682107344916483E-2</c:v>
                </c:pt>
                <c:pt idx="675">
                  <c:v>4.3729131236296723E-2</c:v>
                </c:pt>
                <c:pt idx="676">
                  <c:v>4.4826935211813405E-2</c:v>
                </c:pt>
                <c:pt idx="677">
                  <c:v>4.6899048297250417E-2</c:v>
                </c:pt>
                <c:pt idx="678">
                  <c:v>4.6533665310357367E-2</c:v>
                </c:pt>
                <c:pt idx="679">
                  <c:v>5.024347738713892E-2</c:v>
                </c:pt>
                <c:pt idx="680">
                  <c:v>4.7319008062484159E-2</c:v>
                </c:pt>
                <c:pt idx="681">
                  <c:v>4.5417497805874681E-2</c:v>
                </c:pt>
                <c:pt idx="682">
                  <c:v>4.5399403544976076E-2</c:v>
                </c:pt>
                <c:pt idx="683">
                  <c:v>4.5013270291159847E-2</c:v>
                </c:pt>
                <c:pt idx="684">
                  <c:v>4.3702432439122502E-2</c:v>
                </c:pt>
                <c:pt idx="685">
                  <c:v>4.8073349644877764E-2</c:v>
                </c:pt>
                <c:pt idx="686">
                  <c:v>5.242575170564541E-2</c:v>
                </c:pt>
                <c:pt idx="687">
                  <c:v>5.0939855193173574E-2</c:v>
                </c:pt>
                <c:pt idx="688">
                  <c:v>4.8457397996290522E-2</c:v>
                </c:pt>
                <c:pt idx="689">
                  <c:v>4.5226558919828228E-2</c:v>
                </c:pt>
                <c:pt idx="690">
                  <c:v>4.1029336783137083E-2</c:v>
                </c:pt>
                <c:pt idx="691">
                  <c:v>4.2417241387681666E-2</c:v>
                </c:pt>
                <c:pt idx="692">
                  <c:v>4.6764081669465753E-2</c:v>
                </c:pt>
                <c:pt idx="693">
                  <c:v>4.315941487121655E-2</c:v>
                </c:pt>
                <c:pt idx="694">
                  <c:v>3.990665883178629E-2</c:v>
                </c:pt>
                <c:pt idx="695">
                  <c:v>3.8497711963918393E-2</c:v>
                </c:pt>
                <c:pt idx="696">
                  <c:v>3.4733219878228958E-2</c:v>
                </c:pt>
                <c:pt idx="697">
                  <c:v>3.3733824081766117E-2</c:v>
                </c:pt>
                <c:pt idx="698">
                  <c:v>3.7291623707590135E-2</c:v>
                </c:pt>
                <c:pt idx="699">
                  <c:v>4.573332841915756E-2</c:v>
                </c:pt>
                <c:pt idx="700">
                  <c:v>5.3599905624035521E-2</c:v>
                </c:pt>
                <c:pt idx="701">
                  <c:v>5.9069016385131103E-2</c:v>
                </c:pt>
                <c:pt idx="702">
                  <c:v>5.8348243207382598E-2</c:v>
                </c:pt>
                <c:pt idx="703">
                  <c:v>5.0913068452463045E-2</c:v>
                </c:pt>
                <c:pt idx="704">
                  <c:v>4.1516632077554447E-2</c:v>
                </c:pt>
                <c:pt idx="705">
                  <c:v>3.5064705146720686E-2</c:v>
                </c:pt>
                <c:pt idx="706">
                  <c:v>3.5595314307046343E-2</c:v>
                </c:pt>
                <c:pt idx="707">
                  <c:v>3.386088308260414E-2</c:v>
                </c:pt>
                <c:pt idx="708">
                  <c:v>3.4298533327704432E-2</c:v>
                </c:pt>
                <c:pt idx="709">
                  <c:v>3.375553490567889E-2</c:v>
                </c:pt>
                <c:pt idx="710">
                  <c:v>2.9507969616191551E-2</c:v>
                </c:pt>
                <c:pt idx="711">
                  <c:v>3.0251004226171441E-2</c:v>
                </c:pt>
                <c:pt idx="712">
                  <c:v>2.8210844226209071E-2</c:v>
                </c:pt>
                <c:pt idx="713">
                  <c:v>2.7310591140596776E-2</c:v>
                </c:pt>
                <c:pt idx="714">
                  <c:v>2.8593653430340871E-2</c:v>
                </c:pt>
                <c:pt idx="715">
                  <c:v>2.7970852752360654E-2</c:v>
                </c:pt>
                <c:pt idx="716">
                  <c:v>3.4211249941120687E-2</c:v>
                </c:pt>
                <c:pt idx="717">
                  <c:v>3.4960938506412922E-2</c:v>
                </c:pt>
                <c:pt idx="718">
                  <c:v>3.5414512718686939E-2</c:v>
                </c:pt>
                <c:pt idx="719">
                  <c:v>3.642561132610226E-2</c:v>
                </c:pt>
                <c:pt idx="720">
                  <c:v>3.6052393801370153E-2</c:v>
                </c:pt>
                <c:pt idx="721">
                  <c:v>3.965653403446795E-2</c:v>
                </c:pt>
                <c:pt idx="722">
                  <c:v>4.1619007433088426E-2</c:v>
                </c:pt>
                <c:pt idx="723">
                  <c:v>4.7906363055053205E-2</c:v>
                </c:pt>
                <c:pt idx="724">
                  <c:v>4.8266512732942982E-2</c:v>
                </c:pt>
                <c:pt idx="725">
                  <c:v>4.8725318012753684E-2</c:v>
                </c:pt>
                <c:pt idx="726">
                  <c:v>4.6927489028388274E-2</c:v>
                </c:pt>
                <c:pt idx="727">
                  <c:v>4.0599767987539691E-2</c:v>
                </c:pt>
                <c:pt idx="728">
                  <c:v>3.6784571430027217E-2</c:v>
                </c:pt>
                <c:pt idx="729">
                  <c:v>3.5118549734680732E-2</c:v>
                </c:pt>
                <c:pt idx="730">
                  <c:v>3.681526251856454E-2</c:v>
                </c:pt>
                <c:pt idx="731">
                  <c:v>3.8551234557459929E-2</c:v>
                </c:pt>
                <c:pt idx="732">
                  <c:v>4.1639047118541633E-2</c:v>
                </c:pt>
                <c:pt idx="733">
                  <c:v>4.1833816196210072E-2</c:v>
                </c:pt>
                <c:pt idx="734">
                  <c:v>3.8705292595646874E-2</c:v>
                </c:pt>
                <c:pt idx="735">
                  <c:v>3.8621415928942679E-2</c:v>
                </c:pt>
                <c:pt idx="736">
                  <c:v>3.4569116977112263E-2</c:v>
                </c:pt>
                <c:pt idx="737">
                  <c:v>3.2493122932947267E-2</c:v>
                </c:pt>
                <c:pt idx="738">
                  <c:v>3.3106851795897951E-2</c:v>
                </c:pt>
                <c:pt idx="739">
                  <c:v>3.1164646836605855E-2</c:v>
                </c:pt>
                <c:pt idx="740">
                  <c:v>2.9364569300902241E-2</c:v>
                </c:pt>
                <c:pt idx="741">
                  <c:v>2.8458300514713215E-2</c:v>
                </c:pt>
                <c:pt idx="742">
                  <c:v>2.6102898706877986E-2</c:v>
                </c:pt>
                <c:pt idx="743">
                  <c:v>2.5680876072746165E-2</c:v>
                </c:pt>
                <c:pt idx="744">
                  <c:v>2.9127795570099133E-2</c:v>
                </c:pt>
                <c:pt idx="745">
                  <c:v>2.930616263245411E-2</c:v>
                </c:pt>
                <c:pt idx="746">
                  <c:v>2.9237555752894356E-2</c:v>
                </c:pt>
                <c:pt idx="747">
                  <c:v>2.8972628271840859E-2</c:v>
                </c:pt>
                <c:pt idx="748">
                  <c:v>2.435294180597667E-2</c:v>
                </c:pt>
                <c:pt idx="749">
                  <c:v>2.4685921192785034E-2</c:v>
                </c:pt>
                <c:pt idx="750">
                  <c:v>2.4850286114747117E-2</c:v>
                </c:pt>
                <c:pt idx="751">
                  <c:v>2.4036069739006429E-2</c:v>
                </c:pt>
                <c:pt idx="752">
                  <c:v>2.4063525883792233E-2</c:v>
                </c:pt>
                <c:pt idx="753">
                  <c:v>2.4211344898577045E-2</c:v>
                </c:pt>
                <c:pt idx="754">
                  <c:v>2.3627757457516444E-2</c:v>
                </c:pt>
                <c:pt idx="755">
                  <c:v>2.2200205448396126E-2</c:v>
                </c:pt>
                <c:pt idx="756">
                  <c:v>2.4042255245660494E-2</c:v>
                </c:pt>
                <c:pt idx="757">
                  <c:v>2.2308756021286416E-2</c:v>
                </c:pt>
                <c:pt idx="758">
                  <c:v>2.2653456284898486E-2</c:v>
                </c:pt>
                <c:pt idx="759">
                  <c:v>2.2431531698112232E-2</c:v>
                </c:pt>
                <c:pt idx="760">
                  <c:v>1.9991163586118282E-2</c:v>
                </c:pt>
                <c:pt idx="761">
                  <c:v>2.1152623267774725E-2</c:v>
                </c:pt>
                <c:pt idx="762">
                  <c:v>2.0501711200199425E-2</c:v>
                </c:pt>
                <c:pt idx="763">
                  <c:v>2.0681050559717112E-2</c:v>
                </c:pt>
                <c:pt idx="764">
                  <c:v>2.3668056409752267E-2</c:v>
                </c:pt>
                <c:pt idx="765">
                  <c:v>2.2077916894156089E-2</c:v>
                </c:pt>
                <c:pt idx="766">
                  <c:v>2.1283803117324758E-2</c:v>
                </c:pt>
                <c:pt idx="767">
                  <c:v>1.9165112713140975E-2</c:v>
                </c:pt>
                <c:pt idx="768">
                  <c:v>1.5674292990376686E-2</c:v>
                </c:pt>
                <c:pt idx="769">
                  <c:v>1.5049958791429577E-2</c:v>
                </c:pt>
                <c:pt idx="770">
                  <c:v>1.697076041501169E-2</c:v>
                </c:pt>
                <c:pt idx="771">
                  <c:v>1.8846298165366281E-2</c:v>
                </c:pt>
                <c:pt idx="772">
                  <c:v>2.0106120014720813E-2</c:v>
                </c:pt>
                <c:pt idx="773">
                  <c:v>2.1513154928870883E-2</c:v>
                </c:pt>
                <c:pt idx="774">
                  <c:v>1.9860805521989086E-2</c:v>
                </c:pt>
                <c:pt idx="775">
                  <c:v>2.1024826835656193E-2</c:v>
                </c:pt>
                <c:pt idx="776">
                  <c:v>2.3738883066781645E-2</c:v>
                </c:pt>
                <c:pt idx="777">
                  <c:v>2.4055269699469743E-2</c:v>
                </c:pt>
                <c:pt idx="778">
                  <c:v>2.603813705533841E-2</c:v>
                </c:pt>
                <c:pt idx="779">
                  <c:v>2.3383982554276636E-2</c:v>
                </c:pt>
                <c:pt idx="780">
                  <c:v>2.0264483188907587E-2</c:v>
                </c:pt>
                <c:pt idx="781">
                  <c:v>2.1164930403672448E-2</c:v>
                </c:pt>
                <c:pt idx="782">
                  <c:v>2.0068093603295291E-2</c:v>
                </c:pt>
                <c:pt idx="783">
                  <c:v>2.1699533879739781E-2</c:v>
                </c:pt>
                <c:pt idx="784">
                  <c:v>2.3375839087301745E-2</c:v>
                </c:pt>
                <c:pt idx="785">
                  <c:v>2.3663759264660557E-2</c:v>
                </c:pt>
                <c:pt idx="786">
                  <c:v>2.4298999924907704E-2</c:v>
                </c:pt>
                <c:pt idx="787">
                  <c:v>2.459930819382097E-2</c:v>
                </c:pt>
                <c:pt idx="788">
                  <c:v>2.4178814656810953E-2</c:v>
                </c:pt>
                <c:pt idx="789">
                  <c:v>2.1249750407820879E-2</c:v>
                </c:pt>
                <c:pt idx="790">
                  <c:v>2.0601503032947808E-2</c:v>
                </c:pt>
                <c:pt idx="791">
                  <c:v>1.9720263043309542E-2</c:v>
                </c:pt>
                <c:pt idx="792">
                  <c:v>1.8494944901976052E-2</c:v>
                </c:pt>
                <c:pt idx="793">
                  <c:v>1.9471479433737206E-2</c:v>
                </c:pt>
                <c:pt idx="794">
                  <c:v>1.989428378930997E-2</c:v>
                </c:pt>
                <c:pt idx="795">
                  <c:v>2.0450580184717036E-2</c:v>
                </c:pt>
                <c:pt idx="796">
                  <c:v>2.1313824012112383E-2</c:v>
                </c:pt>
                <c:pt idx="797">
                  <c:v>2.1562653455704101E-2</c:v>
                </c:pt>
                <c:pt idx="798">
                  <c:v>2.1234500347724037E-2</c:v>
                </c:pt>
                <c:pt idx="799">
                  <c:v>2.5064648350633399E-2</c:v>
                </c:pt>
                <c:pt idx="800">
                  <c:v>2.6476084171164406E-2</c:v>
                </c:pt>
                <c:pt idx="801">
                  <c:v>3.1222303066135326E-2</c:v>
                </c:pt>
                <c:pt idx="802">
                  <c:v>3.2823149191742458E-2</c:v>
                </c:pt>
                <c:pt idx="803">
                  <c:v>3.3202550804085899E-2</c:v>
                </c:pt>
                <c:pt idx="804">
                  <c:v>3.1807976133664713E-2</c:v>
                </c:pt>
                <c:pt idx="805">
                  <c:v>2.875965668786205E-2</c:v>
                </c:pt>
                <c:pt idx="806">
                  <c:v>2.7771003390282614E-2</c:v>
                </c:pt>
                <c:pt idx="807">
                  <c:v>2.369042670243934E-2</c:v>
                </c:pt>
                <c:pt idx="808">
                  <c:v>2.4878525515581222E-2</c:v>
                </c:pt>
                <c:pt idx="809">
                  <c:v>2.3057970920413277E-2</c:v>
                </c:pt>
                <c:pt idx="810">
                  <c:v>2.3046258344867749E-2</c:v>
                </c:pt>
                <c:pt idx="811">
                  <c:v>2.4896770246029709E-2</c:v>
                </c:pt>
                <c:pt idx="812">
                  <c:v>2.4021801720306876E-2</c:v>
                </c:pt>
                <c:pt idx="813">
                  <c:v>2.5437943032463883E-2</c:v>
                </c:pt>
                <c:pt idx="814">
                  <c:v>2.6677363985077571E-2</c:v>
                </c:pt>
                <c:pt idx="815">
                  <c:v>2.7966431945239425E-2</c:v>
                </c:pt>
                <c:pt idx="816">
                  <c:v>2.9119719852268966E-2</c:v>
                </c:pt>
                <c:pt idx="817">
                  <c:v>3.0299172638015723E-2</c:v>
                </c:pt>
                <c:pt idx="818">
                  <c:v>2.9736327411290293E-2</c:v>
                </c:pt>
                <c:pt idx="819">
                  <c:v>3.2777336588478534E-2</c:v>
                </c:pt>
                <c:pt idx="820">
                  <c:v>3.7056877608197772E-2</c:v>
                </c:pt>
                <c:pt idx="821">
                  <c:v>3.9951416741456983E-2</c:v>
                </c:pt>
                <c:pt idx="822">
                  <c:v>4.4657912567070558E-2</c:v>
                </c:pt>
                <c:pt idx="823">
                  <c:v>4.3887835621168929E-2</c:v>
                </c:pt>
                <c:pt idx="824">
                  <c:v>4.381581149761922E-2</c:v>
                </c:pt>
                <c:pt idx="825">
                  <c:v>4.6629410946349335E-2</c:v>
                </c:pt>
                <c:pt idx="826">
                  <c:v>5.0395739695166107E-2</c:v>
                </c:pt>
                <c:pt idx="827">
                  <c:v>5.2891523212429299E-2</c:v>
                </c:pt>
                <c:pt idx="828">
                  <c:v>5.3462220675364824E-2</c:v>
                </c:pt>
                <c:pt idx="829">
                  <c:v>5.3389964251069968E-2</c:v>
                </c:pt>
                <c:pt idx="830">
                  <c:v>5.4257548172230219E-2</c:v>
                </c:pt>
                <c:pt idx="831">
                  <c:v>4.8708096049914752E-2</c:v>
                </c:pt>
                <c:pt idx="832">
                  <c:v>4.9928363109989556E-2</c:v>
                </c:pt>
                <c:pt idx="833">
                  <c:v>4.7073411355504524E-2</c:v>
                </c:pt>
                <c:pt idx="834">
                  <c:v>4.1568416683540353E-2</c:v>
                </c:pt>
                <c:pt idx="835">
                  <c:v>3.9702484846574841E-2</c:v>
                </c:pt>
                <c:pt idx="836">
                  <c:v>3.3824275681373306E-2</c:v>
                </c:pt>
                <c:pt idx="837">
                  <c:v>3.0395428878566735E-2</c:v>
                </c:pt>
                <c:pt idx="838">
                  <c:v>2.6705619729038729E-2</c:v>
                </c:pt>
                <c:pt idx="839">
                  <c:v>2.6560637398674487E-2</c:v>
                </c:pt>
                <c:pt idx="840">
                  <c:v>2.4954263052708838E-2</c:v>
                </c:pt>
                <c:pt idx="841">
                  <c:v>2.3764786790719094E-2</c:v>
                </c:pt>
                <c:pt idx="842">
                  <c:v>2.2752912206529537E-2</c:v>
                </c:pt>
                <c:pt idx="843">
                  <c:v>2.2950206841262356E-2</c:v>
                </c:pt>
                <c:pt idx="844">
                  <c:v>2.3262076108663401E-2</c:v>
                </c:pt>
                <c:pt idx="845">
                  <c:v>2.3810779029878014E-2</c:v>
                </c:pt>
                <c:pt idx="846">
                  <c:v>2.330425958095543E-2</c:v>
                </c:pt>
                <c:pt idx="847">
                  <c:v>2.061328520031952E-2</c:v>
                </c:pt>
                <c:pt idx="848">
                  <c:v>1.9389762233344474E-2</c:v>
                </c:pt>
                <c:pt idx="849">
                  <c:v>2.0536719351141687E-2</c:v>
                </c:pt>
                <c:pt idx="850">
                  <c:v>1.9838548495139087E-2</c:v>
                </c:pt>
                <c:pt idx="851">
                  <c:v>2.1119752975171824E-2</c:v>
                </c:pt>
                <c:pt idx="852">
                  <c:v>2.0900790699414189E-2</c:v>
                </c:pt>
                <c:pt idx="853">
                  <c:v>2.1482212047120912E-2</c:v>
                </c:pt>
                <c:pt idx="854">
                  <c:v>2.3850618592372475E-2</c:v>
                </c:pt>
                <c:pt idx="855">
                  <c:v>2.419151768492897E-2</c:v>
                </c:pt>
                <c:pt idx="856">
                  <c:v>2.9375277678986914E-2</c:v>
                </c:pt>
                <c:pt idx="857">
                  <c:v>2.615034076044645E-2</c:v>
                </c:pt>
                <c:pt idx="858">
                  <c:v>2.5525800654170511E-2</c:v>
                </c:pt>
                <c:pt idx="859">
                  <c:v>2.7371614748533384E-2</c:v>
                </c:pt>
                <c:pt idx="860">
                  <c:v>2.3710992473759275E-2</c:v>
                </c:pt>
                <c:pt idx="861">
                  <c:v>2.6264547062046187E-2</c:v>
                </c:pt>
                <c:pt idx="862">
                  <c:v>2.6870730343006494E-2</c:v>
                </c:pt>
                <c:pt idx="863">
                  <c:v>2.7457489200510853E-2</c:v>
                </c:pt>
                <c:pt idx="864">
                  <c:v>3.1424630271752046E-2</c:v>
                </c:pt>
                <c:pt idx="865">
                  <c:v>3.6626711275663852E-2</c:v>
                </c:pt>
                <c:pt idx="866">
                  <c:v>3.7224979030733941E-2</c:v>
                </c:pt>
                <c:pt idx="867">
                  <c:v>4.0916280482028028E-2</c:v>
                </c:pt>
                <c:pt idx="868">
                  <c:v>4.4448424002657569E-2</c:v>
                </c:pt>
                <c:pt idx="869">
                  <c:v>3.8480714378173575E-2</c:v>
                </c:pt>
                <c:pt idx="870">
                  <c:v>4.0346260430186368E-2</c:v>
                </c:pt>
                <c:pt idx="871">
                  <c:v>3.9466716990925285E-2</c:v>
                </c:pt>
                <c:pt idx="872">
                  <c:v>3.5043270547815003E-2</c:v>
                </c:pt>
                <c:pt idx="873">
                  <c:v>3.7096057533785171E-2</c:v>
                </c:pt>
                <c:pt idx="874">
                  <c:v>3.6382854830679281E-2</c:v>
                </c:pt>
                <c:pt idx="875">
                  <c:v>3.4709068152483105E-2</c:v>
                </c:pt>
                <c:pt idx="876">
                  <c:v>3.3950188823428477E-2</c:v>
                </c:pt>
                <c:pt idx="877">
                  <c:v>3.2054218377456062E-2</c:v>
                </c:pt>
                <c:pt idx="878">
                  <c:v>3.3220715392255656E-2</c:v>
                </c:pt>
                <c:pt idx="879">
                  <c:v>3.2072714165349764E-2</c:v>
                </c:pt>
                <c:pt idx="880">
                  <c:v>3.178202080959272E-2</c:v>
                </c:pt>
                <c:pt idx="881">
                  <c:v>3.2604063963497125E-2</c:v>
                </c:pt>
                <c:pt idx="882">
                  <c:v>3.1482501861407101E-2</c:v>
                </c:pt>
                <c:pt idx="883">
                  <c:v>3.1603904115209996E-2</c:v>
                </c:pt>
                <c:pt idx="884">
                  <c:v>3.2377023355684015E-2</c:v>
                </c:pt>
                <c:pt idx="885">
                  <c:v>2.9947075134502156E-2</c:v>
                </c:pt>
                <c:pt idx="886">
                  <c:v>2.5741685974194146E-2</c:v>
                </c:pt>
                <c:pt idx="887">
                  <c:v>2.2897577213620419E-2</c:v>
                </c:pt>
                <c:pt idx="888">
                  <c:v>2.1767462413238122E-2</c:v>
                </c:pt>
                <c:pt idx="889">
                  <c:v>2.3817016997758362E-2</c:v>
                </c:pt>
                <c:pt idx="890">
                  <c:v>2.5763843947627322E-2</c:v>
                </c:pt>
                <c:pt idx="891">
                  <c:v>2.7095424047557593E-2</c:v>
                </c:pt>
                <c:pt idx="892">
                  <c:v>3.1422300333582495E-2</c:v>
                </c:pt>
                <c:pt idx="893">
                  <c:v>3.4909915724002698E-2</c:v>
                </c:pt>
                <c:pt idx="894">
                  <c:v>4.9299615001593314E-2</c:v>
                </c:pt>
                <c:pt idx="895">
                  <c:v>6.1363418185262572E-2</c:v>
                </c:pt>
                <c:pt idx="896">
                  <c:v>7.3209645372891735E-2</c:v>
                </c:pt>
                <c:pt idx="897">
                  <c:v>8.1306808056659491E-2</c:v>
                </c:pt>
                <c:pt idx="898">
                  <c:v>7.0521185837372519E-2</c:v>
                </c:pt>
                <c:pt idx="899">
                  <c:v>6.7917765702636274E-2</c:v>
                </c:pt>
                <c:pt idx="900">
                  <c:v>5.396311030406406E-2</c:v>
                </c:pt>
                <c:pt idx="901">
                  <c:v>4.7924031953467387E-2</c:v>
                </c:pt>
                <c:pt idx="902">
                  <c:v>4.5735079007712912E-2</c:v>
                </c:pt>
                <c:pt idx="903">
                  <c:v>3.806041985845899E-2</c:v>
                </c:pt>
                <c:pt idx="904">
                  <c:v>3.488446212917156E-2</c:v>
                </c:pt>
                <c:pt idx="905">
                  <c:v>2.9047078967406485E-2</c:v>
                </c:pt>
                <c:pt idx="906">
                  <c:v>2.8268824667956466E-2</c:v>
                </c:pt>
                <c:pt idx="907">
                  <c:v>2.8627495083331459E-2</c:v>
                </c:pt>
                <c:pt idx="908">
                  <c:v>3.2083708534702937E-2</c:v>
                </c:pt>
                <c:pt idx="909">
                  <c:v>3.4508337942488691E-2</c:v>
                </c:pt>
                <c:pt idx="910">
                  <c:v>3.6557874340233949E-2</c:v>
                </c:pt>
                <c:pt idx="911">
                  <c:v>3.7967078519871092E-2</c:v>
                </c:pt>
                <c:pt idx="912">
                  <c:v>4.1515040171815606E-2</c:v>
                </c:pt>
                <c:pt idx="913">
                  <c:v>4.2418256305957275E-2</c:v>
                </c:pt>
                <c:pt idx="914">
                  <c:v>4.4296623570442326E-2</c:v>
                </c:pt>
                <c:pt idx="915">
                  <c:v>4.4589228107560552E-2</c:v>
                </c:pt>
                <c:pt idx="916">
                  <c:v>4.0304355364991995E-2</c:v>
                </c:pt>
                <c:pt idx="917">
                  <c:v>3.9984352238606385E-2</c:v>
                </c:pt>
                <c:pt idx="918">
                  <c:v>3.7717001606348971E-2</c:v>
                </c:pt>
                <c:pt idx="919">
                  <c:v>3.660157019096949E-2</c:v>
                </c:pt>
                <c:pt idx="920">
                  <c:v>3.6068289064257554E-2</c:v>
                </c:pt>
                <c:pt idx="921">
                  <c:v>3.3271008584174235E-2</c:v>
                </c:pt>
                <c:pt idx="922">
                  <c:v>3.3497583666414511E-2</c:v>
                </c:pt>
                <c:pt idx="923">
                  <c:v>3.4637743391235196E-2</c:v>
                </c:pt>
                <c:pt idx="924">
                  <c:v>3.5170312966259519E-2</c:v>
                </c:pt>
                <c:pt idx="925">
                  <c:v>3.8255880635277593E-2</c:v>
                </c:pt>
                <c:pt idx="926">
                  <c:v>3.9083939562481532E-2</c:v>
                </c:pt>
                <c:pt idx="927">
                  <c:v>4.0061807917868175E-2</c:v>
                </c:pt>
                <c:pt idx="928">
                  <c:v>4.3828838717207351E-2</c:v>
                </c:pt>
                <c:pt idx="929">
                  <c:v>5.0729866860445172E-2</c:v>
                </c:pt>
                <c:pt idx="930">
                  <c:v>4.765860683478778E-2</c:v>
                </c:pt>
                <c:pt idx="931">
                  <c:v>4.4730687371590756E-2</c:v>
                </c:pt>
                <c:pt idx="932">
                  <c:v>4.0213098339036413E-2</c:v>
                </c:pt>
                <c:pt idx="933">
                  <c:v>3.1329451586071373E-2</c:v>
                </c:pt>
                <c:pt idx="934">
                  <c:v>3.4560411130612347E-2</c:v>
                </c:pt>
                <c:pt idx="935">
                  <c:v>3.4003744951970491E-2</c:v>
                </c:pt>
                <c:pt idx="936">
                  <c:v>3.3732924832027542E-2</c:v>
                </c:pt>
                <c:pt idx="937">
                  <c:v>3.5710481375978487E-2</c:v>
                </c:pt>
                <c:pt idx="938">
                  <c:v>3.5526902328240337E-2</c:v>
                </c:pt>
                <c:pt idx="939">
                  <c:v>3.3872907981236378E-2</c:v>
                </c:pt>
                <c:pt idx="940">
                  <c:v>3.4528542518473079E-2</c:v>
                </c:pt>
                <c:pt idx="941">
                  <c:v>3.4082327762455566E-2</c:v>
                </c:pt>
                <c:pt idx="942">
                  <c:v>3.1589611565877473E-2</c:v>
                </c:pt>
                <c:pt idx="943">
                  <c:v>3.1775409499909063E-2</c:v>
                </c:pt>
                <c:pt idx="944">
                  <c:v>3.2729380943926044E-2</c:v>
                </c:pt>
                <c:pt idx="945">
                  <c:v>3.0617750021620087E-2</c:v>
                </c:pt>
                <c:pt idx="946">
                  <c:v>3.3040093724416408E-2</c:v>
                </c:pt>
                <c:pt idx="947">
                  <c:v>3.3668444726958777E-2</c:v>
                </c:pt>
                <c:pt idx="948">
                  <c:v>3.1361951422985986E-2</c:v>
                </c:pt>
                <c:pt idx="949">
                  <c:v>2.9595319859538564E-2</c:v>
                </c:pt>
                <c:pt idx="950">
                  <c:v>3.0440302975390333E-2</c:v>
                </c:pt>
                <c:pt idx="951">
                  <c:v>3.0631815455188241E-2</c:v>
                </c:pt>
                <c:pt idx="952">
                  <c:v>3.029722775228598E-2</c:v>
                </c:pt>
                <c:pt idx="953">
                  <c:v>3.0438581965995092E-2</c:v>
                </c:pt>
                <c:pt idx="954">
                  <c:v>2.7029077139545166E-2</c:v>
                </c:pt>
                <c:pt idx="955">
                  <c:v>2.745878448872863E-2</c:v>
                </c:pt>
                <c:pt idx="956">
                  <c:v>2.6452232950683805E-2</c:v>
                </c:pt>
                <c:pt idx="957">
                  <c:v>2.6422757428887514E-2</c:v>
                </c:pt>
                <c:pt idx="958">
                  <c:v>2.5558706232413391E-2</c:v>
                </c:pt>
                <c:pt idx="959">
                  <c:v>2.3430177093287926E-2</c:v>
                </c:pt>
                <c:pt idx="960">
                  <c:v>2.3427390611265628E-2</c:v>
                </c:pt>
                <c:pt idx="961">
                  <c:v>2.5290059426286239E-2</c:v>
                </c:pt>
                <c:pt idx="962">
                  <c:v>2.4517871048653522E-2</c:v>
                </c:pt>
                <c:pt idx="963">
                  <c:v>2.5442476742119885E-2</c:v>
                </c:pt>
                <c:pt idx="964">
                  <c:v>2.3425040540735794E-2</c:v>
                </c:pt>
                <c:pt idx="965">
                  <c:v>2.2154139547608507E-2</c:v>
                </c:pt>
                <c:pt idx="966">
                  <c:v>2.3160780072455811E-2</c:v>
                </c:pt>
                <c:pt idx="967">
                  <c:v>2.3076248386603694E-2</c:v>
                </c:pt>
                <c:pt idx="968">
                  <c:v>2.2506856379072793E-2</c:v>
                </c:pt>
                <c:pt idx="969">
                  <c:v>2.2132901226202772E-2</c:v>
                </c:pt>
                <c:pt idx="970">
                  <c:v>2.2240012661579656E-2</c:v>
                </c:pt>
                <c:pt idx="971">
                  <c:v>2.2701927046085219E-2</c:v>
                </c:pt>
                <c:pt idx="972">
                  <c:v>2.4941328932896415E-2</c:v>
                </c:pt>
                <c:pt idx="973">
                  <c:v>2.4516032495542434E-2</c:v>
                </c:pt>
                <c:pt idx="974">
                  <c:v>2.610079337852185E-2</c:v>
                </c:pt>
                <c:pt idx="975">
                  <c:v>3.0579872815879261E-2</c:v>
                </c:pt>
                <c:pt idx="976">
                  <c:v>3.2911521215965439E-2</c:v>
                </c:pt>
                <c:pt idx="977">
                  <c:v>3.4456755360784977E-2</c:v>
                </c:pt>
                <c:pt idx="978">
                  <c:v>3.5438939935891603E-2</c:v>
                </c:pt>
                <c:pt idx="979">
                  <c:v>3.2617033042747871E-2</c:v>
                </c:pt>
                <c:pt idx="980">
                  <c:v>3.5399571968391802E-2</c:v>
                </c:pt>
                <c:pt idx="981">
                  <c:v>3.720741487317511E-2</c:v>
                </c:pt>
                <c:pt idx="982">
                  <c:v>3.8533574373466301E-2</c:v>
                </c:pt>
                <c:pt idx="983">
                  <c:v>4.0740837679856035E-2</c:v>
                </c:pt>
              </c:numCache>
            </c:numRef>
          </c:val>
          <c:extLst>
            <c:ext xmlns:c16="http://schemas.microsoft.com/office/drawing/2014/chart" uri="{C3380CC4-5D6E-409C-BE32-E72D297353CC}">
              <c16:uniqueId val="{00000000-877D-4835-AD98-5F9DFBA2623F}"/>
            </c:ext>
          </c:extLst>
        </c:ser>
        <c:ser>
          <c:idx val="5"/>
          <c:order val="2"/>
          <c:tx>
            <c:strRef>
              <c:f>'Financial stress indicator'!$G$7</c:f>
              <c:strCache>
                <c:ptCount val="1"/>
                <c:pt idx="0">
                  <c:v>Banking sector</c:v>
                </c:pt>
              </c:strCache>
            </c:strRef>
          </c:tx>
          <c:spPr>
            <a:solidFill>
              <a:schemeClr val="accent2"/>
            </a:solidFill>
          </c:spPr>
          <c:cat>
            <c:numRef>
              <c:f>'Financial stress indicator'!$A$8:$A$991</c:f>
              <c:numCache>
                <c:formatCode>m/d/yyyy</c:formatCode>
                <c:ptCount val="98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numCache>
            </c:numRef>
          </c:cat>
          <c:val>
            <c:numRef>
              <c:f>'Financial stress indicator'!$G$8:$G$991</c:f>
              <c:numCache>
                <c:formatCode>0.000</c:formatCode>
                <c:ptCount val="984"/>
                <c:pt idx="0">
                  <c:v>0.13147239975853672</c:v>
                </c:pt>
                <c:pt idx="1">
                  <c:v>0.13202183172855919</c:v>
                </c:pt>
                <c:pt idx="2">
                  <c:v>0.14022204400754124</c:v>
                </c:pt>
                <c:pt idx="3">
                  <c:v>0.15233310491193813</c:v>
                </c:pt>
                <c:pt idx="4">
                  <c:v>0.15989473622440889</c:v>
                </c:pt>
                <c:pt idx="5">
                  <c:v>0.16158699695296025</c:v>
                </c:pt>
                <c:pt idx="6">
                  <c:v>0.15454748847493024</c:v>
                </c:pt>
                <c:pt idx="7">
                  <c:v>0.16073111951067298</c:v>
                </c:pt>
                <c:pt idx="8">
                  <c:v>0.16272661058044188</c:v>
                </c:pt>
                <c:pt idx="9">
                  <c:v>0.16039645986779544</c:v>
                </c:pt>
                <c:pt idx="10">
                  <c:v>0.15371916865265112</c:v>
                </c:pt>
                <c:pt idx="11">
                  <c:v>0.12832478387134755</c:v>
                </c:pt>
                <c:pt idx="12">
                  <c:v>0.11504679941839391</c:v>
                </c:pt>
                <c:pt idx="13">
                  <c:v>0.11100940248718086</c:v>
                </c:pt>
                <c:pt idx="14">
                  <c:v>0.11497139211820559</c:v>
                </c:pt>
                <c:pt idx="15">
                  <c:v>0.13620220593981636</c:v>
                </c:pt>
                <c:pt idx="16">
                  <c:v>0.13190633398131962</c:v>
                </c:pt>
                <c:pt idx="17">
                  <c:v>0.12206130779192133</c:v>
                </c:pt>
                <c:pt idx="18">
                  <c:v>0.12224670309874483</c:v>
                </c:pt>
                <c:pt idx="19">
                  <c:v>0.11780986007641127</c:v>
                </c:pt>
                <c:pt idx="20">
                  <c:v>0.12136871516592609</c:v>
                </c:pt>
                <c:pt idx="21">
                  <c:v>0.12009362784986483</c:v>
                </c:pt>
                <c:pt idx="22">
                  <c:v>0.11971892973223022</c:v>
                </c:pt>
                <c:pt idx="23">
                  <c:v>0.10799879607375891</c:v>
                </c:pt>
                <c:pt idx="24">
                  <c:v>0.10355532603854296</c:v>
                </c:pt>
                <c:pt idx="25">
                  <c:v>0.1091398803725214</c:v>
                </c:pt>
                <c:pt idx="26">
                  <c:v>0.10314911014581379</c:v>
                </c:pt>
                <c:pt idx="27">
                  <c:v>9.6704745426815619E-2</c:v>
                </c:pt>
                <c:pt idx="28">
                  <c:v>0.10080214170215929</c:v>
                </c:pt>
                <c:pt idx="29">
                  <c:v>9.8440786963081797E-2</c:v>
                </c:pt>
                <c:pt idx="30">
                  <c:v>0.10801569230784194</c:v>
                </c:pt>
                <c:pt idx="31">
                  <c:v>0.10693981977709224</c:v>
                </c:pt>
                <c:pt idx="32">
                  <c:v>0.10542083963565316</c:v>
                </c:pt>
                <c:pt idx="33">
                  <c:v>0.10562041141557847</c:v>
                </c:pt>
                <c:pt idx="34">
                  <c:v>8.9431244892713216E-2</c:v>
                </c:pt>
                <c:pt idx="35">
                  <c:v>8.9781984779658611E-2</c:v>
                </c:pt>
                <c:pt idx="36">
                  <c:v>8.8475175086750943E-2</c:v>
                </c:pt>
                <c:pt idx="37">
                  <c:v>8.4033741077242305E-2</c:v>
                </c:pt>
                <c:pt idx="38">
                  <c:v>8.7848854424775538E-2</c:v>
                </c:pt>
                <c:pt idx="39">
                  <c:v>8.9342727541987438E-2</c:v>
                </c:pt>
                <c:pt idx="40">
                  <c:v>8.430695767810166E-2</c:v>
                </c:pt>
                <c:pt idx="41">
                  <c:v>8.3774287996929556E-2</c:v>
                </c:pt>
                <c:pt idx="42">
                  <c:v>8.2232451006606908E-2</c:v>
                </c:pt>
                <c:pt idx="43">
                  <c:v>7.6611821720417667E-2</c:v>
                </c:pt>
                <c:pt idx="44">
                  <c:v>7.2128696511470997E-2</c:v>
                </c:pt>
                <c:pt idx="45">
                  <c:v>6.7541170478358364E-2</c:v>
                </c:pt>
                <c:pt idx="46">
                  <c:v>6.2303102025487896E-2</c:v>
                </c:pt>
                <c:pt idx="47">
                  <c:v>6.5740919211066076E-2</c:v>
                </c:pt>
                <c:pt idx="48">
                  <c:v>6.9513497717049802E-2</c:v>
                </c:pt>
                <c:pt idx="49">
                  <c:v>7.0096483786609237E-2</c:v>
                </c:pt>
                <c:pt idx="50">
                  <c:v>7.6209024221326069E-2</c:v>
                </c:pt>
                <c:pt idx="51">
                  <c:v>7.4133876071092147E-2</c:v>
                </c:pt>
                <c:pt idx="52">
                  <c:v>7.2845125661090304E-2</c:v>
                </c:pt>
                <c:pt idx="53">
                  <c:v>7.7671930256525676E-2</c:v>
                </c:pt>
                <c:pt idx="54">
                  <c:v>7.280371393499957E-2</c:v>
                </c:pt>
                <c:pt idx="55">
                  <c:v>7.3023583325853153E-2</c:v>
                </c:pt>
                <c:pt idx="56">
                  <c:v>7.2463172962548408E-2</c:v>
                </c:pt>
                <c:pt idx="57">
                  <c:v>6.6657600639359257E-2</c:v>
                </c:pt>
                <c:pt idx="58">
                  <c:v>6.6318852562285438E-2</c:v>
                </c:pt>
                <c:pt idx="59">
                  <c:v>6.6634778019395116E-2</c:v>
                </c:pt>
                <c:pt idx="60">
                  <c:v>6.8295228185740159E-2</c:v>
                </c:pt>
                <c:pt idx="61">
                  <c:v>7.4058113542745135E-2</c:v>
                </c:pt>
                <c:pt idx="62">
                  <c:v>7.6194666419335144E-2</c:v>
                </c:pt>
                <c:pt idx="63">
                  <c:v>7.3503420608721268E-2</c:v>
                </c:pt>
                <c:pt idx="64">
                  <c:v>6.7326357811318724E-2</c:v>
                </c:pt>
                <c:pt idx="65">
                  <c:v>5.7145995908327273E-2</c:v>
                </c:pt>
                <c:pt idx="66">
                  <c:v>5.1398390142068581E-2</c:v>
                </c:pt>
                <c:pt idx="67">
                  <c:v>5.4444511970062781E-2</c:v>
                </c:pt>
                <c:pt idx="68">
                  <c:v>5.8233195301238688E-2</c:v>
                </c:pt>
                <c:pt idx="69">
                  <c:v>6.6662815047974763E-2</c:v>
                </c:pt>
                <c:pt idx="70">
                  <c:v>6.4998013121960588E-2</c:v>
                </c:pt>
                <c:pt idx="71">
                  <c:v>5.5529295032354681E-2</c:v>
                </c:pt>
                <c:pt idx="72">
                  <c:v>4.9711288546967693E-2</c:v>
                </c:pt>
                <c:pt idx="73">
                  <c:v>4.2593038673765377E-2</c:v>
                </c:pt>
                <c:pt idx="74">
                  <c:v>4.035409518111184E-2</c:v>
                </c:pt>
                <c:pt idx="75">
                  <c:v>4.277303965347784E-2</c:v>
                </c:pt>
                <c:pt idx="76">
                  <c:v>3.8649629630089333E-2</c:v>
                </c:pt>
                <c:pt idx="77">
                  <c:v>3.8611053033203793E-2</c:v>
                </c:pt>
                <c:pt idx="78">
                  <c:v>3.9983069122311379E-2</c:v>
                </c:pt>
                <c:pt idx="79">
                  <c:v>4.0186796181553533E-2</c:v>
                </c:pt>
                <c:pt idx="80">
                  <c:v>4.3632621073939788E-2</c:v>
                </c:pt>
                <c:pt idx="81">
                  <c:v>4.1899061813231699E-2</c:v>
                </c:pt>
                <c:pt idx="82">
                  <c:v>4.698810319954641E-2</c:v>
                </c:pt>
                <c:pt idx="83">
                  <c:v>4.3078817939604289E-2</c:v>
                </c:pt>
                <c:pt idx="84">
                  <c:v>4.0579568584128992E-2</c:v>
                </c:pt>
                <c:pt idx="85">
                  <c:v>3.6078473398199716E-2</c:v>
                </c:pt>
                <c:pt idx="86">
                  <c:v>2.6735022406147918E-2</c:v>
                </c:pt>
                <c:pt idx="87">
                  <c:v>2.6307539782580758E-2</c:v>
                </c:pt>
                <c:pt idx="88">
                  <c:v>2.8625131641474399E-2</c:v>
                </c:pt>
                <c:pt idx="89">
                  <c:v>2.7349052598941243E-2</c:v>
                </c:pt>
                <c:pt idx="90">
                  <c:v>2.4462545582715448E-2</c:v>
                </c:pt>
                <c:pt idx="91">
                  <c:v>2.1509327297535442E-2</c:v>
                </c:pt>
                <c:pt idx="92">
                  <c:v>2.6273415474142012E-2</c:v>
                </c:pt>
                <c:pt idx="93">
                  <c:v>3.1944752087326979E-2</c:v>
                </c:pt>
                <c:pt idx="94">
                  <c:v>3.217070222997738E-2</c:v>
                </c:pt>
                <c:pt idx="95">
                  <c:v>3.0225451560884648E-2</c:v>
                </c:pt>
                <c:pt idx="96">
                  <c:v>1.803676087068112E-2</c:v>
                </c:pt>
                <c:pt idx="97">
                  <c:v>1.9730543036538761E-2</c:v>
                </c:pt>
                <c:pt idx="98">
                  <c:v>2.4696230822786259E-2</c:v>
                </c:pt>
                <c:pt idx="99">
                  <c:v>3.2469922180214106E-2</c:v>
                </c:pt>
                <c:pt idx="100">
                  <c:v>3.5352197428845863E-2</c:v>
                </c:pt>
                <c:pt idx="101">
                  <c:v>2.702739075209197E-2</c:v>
                </c:pt>
                <c:pt idx="102">
                  <c:v>2.2164983431497341E-2</c:v>
                </c:pt>
                <c:pt idx="103">
                  <c:v>1.6597140109131107E-2</c:v>
                </c:pt>
                <c:pt idx="104">
                  <c:v>1.5222896296276371E-2</c:v>
                </c:pt>
                <c:pt idx="105">
                  <c:v>1.7014280392058871E-2</c:v>
                </c:pt>
                <c:pt idx="106">
                  <c:v>1.8379933994661223E-2</c:v>
                </c:pt>
                <c:pt idx="107">
                  <c:v>1.7705919970435614E-2</c:v>
                </c:pt>
                <c:pt idx="108">
                  <c:v>1.6683438946079231E-2</c:v>
                </c:pt>
                <c:pt idx="109">
                  <c:v>1.6264393011384097E-2</c:v>
                </c:pt>
                <c:pt idx="110">
                  <c:v>1.6256077918512461E-2</c:v>
                </c:pt>
                <c:pt idx="111">
                  <c:v>1.6767576051620655E-2</c:v>
                </c:pt>
                <c:pt idx="112">
                  <c:v>2.2044922529600629E-2</c:v>
                </c:pt>
                <c:pt idx="113">
                  <c:v>2.6384131967914302E-2</c:v>
                </c:pt>
                <c:pt idx="114">
                  <c:v>3.0106800316047171E-2</c:v>
                </c:pt>
                <c:pt idx="115">
                  <c:v>3.0324596559916525E-2</c:v>
                </c:pt>
                <c:pt idx="116">
                  <c:v>2.7053015624263738E-2</c:v>
                </c:pt>
                <c:pt idx="117">
                  <c:v>2.248172685694147E-2</c:v>
                </c:pt>
                <c:pt idx="118">
                  <c:v>3.7060305380541128E-2</c:v>
                </c:pt>
                <c:pt idx="119">
                  <c:v>4.5730202777409641E-2</c:v>
                </c:pt>
                <c:pt idx="120">
                  <c:v>5.5234550379932995E-2</c:v>
                </c:pt>
                <c:pt idx="121">
                  <c:v>5.5210856645339361E-2</c:v>
                </c:pt>
                <c:pt idx="122">
                  <c:v>4.2071746184349106E-2</c:v>
                </c:pt>
                <c:pt idx="123">
                  <c:v>3.3750455786729222E-2</c:v>
                </c:pt>
                <c:pt idx="124">
                  <c:v>3.1778578020810251E-2</c:v>
                </c:pt>
                <c:pt idx="125">
                  <c:v>3.4545322566527009E-2</c:v>
                </c:pt>
                <c:pt idx="126">
                  <c:v>2.9714473594585594E-2</c:v>
                </c:pt>
                <c:pt idx="127">
                  <c:v>2.9862764163443151E-2</c:v>
                </c:pt>
                <c:pt idx="128">
                  <c:v>2.6113331121455953E-2</c:v>
                </c:pt>
                <c:pt idx="129">
                  <c:v>2.2206654199145769E-2</c:v>
                </c:pt>
                <c:pt idx="130">
                  <c:v>2.2695451066804949E-2</c:v>
                </c:pt>
                <c:pt idx="131">
                  <c:v>2.0276100855139673E-2</c:v>
                </c:pt>
                <c:pt idx="132">
                  <c:v>1.3048181237404699E-2</c:v>
                </c:pt>
                <c:pt idx="133">
                  <c:v>1.4783448953226228E-2</c:v>
                </c:pt>
                <c:pt idx="134">
                  <c:v>1.1689758427014738E-2</c:v>
                </c:pt>
                <c:pt idx="135">
                  <c:v>1.4732157218056083E-2</c:v>
                </c:pt>
                <c:pt idx="136">
                  <c:v>1.7528908726706833E-2</c:v>
                </c:pt>
                <c:pt idx="137">
                  <c:v>1.4207086914726268E-2</c:v>
                </c:pt>
                <c:pt idx="138">
                  <c:v>1.3368936475092798E-2</c:v>
                </c:pt>
                <c:pt idx="139">
                  <c:v>1.0222633138879927E-2</c:v>
                </c:pt>
                <c:pt idx="140">
                  <c:v>7.2798064589702175E-3</c:v>
                </c:pt>
                <c:pt idx="141">
                  <c:v>7.7336938598469643E-3</c:v>
                </c:pt>
                <c:pt idx="142">
                  <c:v>8.3716053292114956E-3</c:v>
                </c:pt>
                <c:pt idx="143">
                  <c:v>1.0155885235855198E-2</c:v>
                </c:pt>
                <c:pt idx="144">
                  <c:v>1.355756823378142E-2</c:v>
                </c:pt>
                <c:pt idx="145">
                  <c:v>1.2820009143919051E-2</c:v>
                </c:pt>
                <c:pt idx="146">
                  <c:v>1.8228056720436026E-2</c:v>
                </c:pt>
                <c:pt idx="147">
                  <c:v>1.7834078418875628E-2</c:v>
                </c:pt>
                <c:pt idx="148">
                  <c:v>1.606665047935003E-2</c:v>
                </c:pt>
                <c:pt idx="149">
                  <c:v>1.7509632876698017E-2</c:v>
                </c:pt>
                <c:pt idx="150">
                  <c:v>1.1171170893909226E-2</c:v>
                </c:pt>
                <c:pt idx="151">
                  <c:v>8.8349833945939107E-3</c:v>
                </c:pt>
                <c:pt idx="152">
                  <c:v>8.5465130814689864E-3</c:v>
                </c:pt>
                <c:pt idx="153">
                  <c:v>5.9944849795744888E-3</c:v>
                </c:pt>
                <c:pt idx="154">
                  <c:v>7.0892706028605774E-3</c:v>
                </c:pt>
                <c:pt idx="155">
                  <c:v>7.3244543272319006E-3</c:v>
                </c:pt>
                <c:pt idx="156">
                  <c:v>6.7137634827725201E-3</c:v>
                </c:pt>
                <c:pt idx="157">
                  <c:v>1.0077620384937364E-2</c:v>
                </c:pt>
                <c:pt idx="158">
                  <c:v>9.7211635344751236E-3</c:v>
                </c:pt>
                <c:pt idx="159">
                  <c:v>1.359582731394619E-2</c:v>
                </c:pt>
                <c:pt idx="160">
                  <c:v>1.3199319629635543E-2</c:v>
                </c:pt>
                <c:pt idx="161">
                  <c:v>1.1876690086335157E-2</c:v>
                </c:pt>
                <c:pt idx="162">
                  <c:v>1.2031237409403171E-2</c:v>
                </c:pt>
                <c:pt idx="163">
                  <c:v>1.1063024430718958E-2</c:v>
                </c:pt>
                <c:pt idx="164">
                  <c:v>1.031644849521755E-2</c:v>
                </c:pt>
                <c:pt idx="165">
                  <c:v>9.6314404465693438E-3</c:v>
                </c:pt>
                <c:pt idx="166">
                  <c:v>1.2724061306687755E-2</c:v>
                </c:pt>
                <c:pt idx="167">
                  <c:v>1.4365381608859121E-2</c:v>
                </c:pt>
                <c:pt idx="168">
                  <c:v>1.9595092897939963E-2</c:v>
                </c:pt>
                <c:pt idx="169">
                  <c:v>2.2369788285994056E-2</c:v>
                </c:pt>
                <c:pt idx="170">
                  <c:v>1.9510611738523542E-2</c:v>
                </c:pt>
                <c:pt idx="171">
                  <c:v>1.7687005850845462E-2</c:v>
                </c:pt>
                <c:pt idx="172">
                  <c:v>1.4579003307081414E-2</c:v>
                </c:pt>
                <c:pt idx="173">
                  <c:v>2.6936119470597937E-2</c:v>
                </c:pt>
                <c:pt idx="174">
                  <c:v>3.9172395191456037E-2</c:v>
                </c:pt>
                <c:pt idx="175">
                  <c:v>4.5337849421947192E-2</c:v>
                </c:pt>
                <c:pt idx="176">
                  <c:v>5.8539297396896603E-2</c:v>
                </c:pt>
                <c:pt idx="177">
                  <c:v>5.3930936616047691E-2</c:v>
                </c:pt>
                <c:pt idx="178">
                  <c:v>4.3880864863641358E-2</c:v>
                </c:pt>
                <c:pt idx="179">
                  <c:v>4.667899997848507E-2</c:v>
                </c:pt>
                <c:pt idx="180">
                  <c:v>3.5238399943314118E-2</c:v>
                </c:pt>
                <c:pt idx="181">
                  <c:v>2.670815482382756E-2</c:v>
                </c:pt>
                <c:pt idx="182">
                  <c:v>3.1965474759565342E-2</c:v>
                </c:pt>
                <c:pt idx="183">
                  <c:v>2.2026850996621522E-2</c:v>
                </c:pt>
                <c:pt idx="184">
                  <c:v>2.4767460742135317E-2</c:v>
                </c:pt>
                <c:pt idx="185">
                  <c:v>2.4311952876843915E-2</c:v>
                </c:pt>
                <c:pt idx="186">
                  <c:v>1.9179520678080542E-2</c:v>
                </c:pt>
                <c:pt idx="187">
                  <c:v>1.9484166111978226E-2</c:v>
                </c:pt>
                <c:pt idx="188">
                  <c:v>1.683978642716016E-2</c:v>
                </c:pt>
                <c:pt idx="189">
                  <c:v>1.7536711886863888E-2</c:v>
                </c:pt>
                <c:pt idx="190">
                  <c:v>1.8331431227036631E-2</c:v>
                </c:pt>
                <c:pt idx="191">
                  <c:v>2.0085003466219428E-2</c:v>
                </c:pt>
                <c:pt idx="192">
                  <c:v>2.0520769378856156E-2</c:v>
                </c:pt>
                <c:pt idx="193">
                  <c:v>2.2167560231562231E-2</c:v>
                </c:pt>
                <c:pt idx="194">
                  <c:v>1.9781974207119708E-2</c:v>
                </c:pt>
                <c:pt idx="195">
                  <c:v>1.6342054989170286E-2</c:v>
                </c:pt>
                <c:pt idx="196">
                  <c:v>1.7499138188654603E-2</c:v>
                </c:pt>
                <c:pt idx="197">
                  <c:v>1.5800712986990102E-2</c:v>
                </c:pt>
                <c:pt idx="198">
                  <c:v>1.67908432239166E-2</c:v>
                </c:pt>
                <c:pt idx="199">
                  <c:v>1.8299659413951209E-2</c:v>
                </c:pt>
                <c:pt idx="200">
                  <c:v>1.4850233949295907E-2</c:v>
                </c:pt>
                <c:pt idx="201">
                  <c:v>1.8159624479828055E-2</c:v>
                </c:pt>
                <c:pt idx="202">
                  <c:v>1.7629081254216375E-2</c:v>
                </c:pt>
                <c:pt idx="203">
                  <c:v>1.9885775245312268E-2</c:v>
                </c:pt>
                <c:pt idx="204">
                  <c:v>1.8904113386821058E-2</c:v>
                </c:pt>
                <c:pt idx="205">
                  <c:v>1.2333829396669656E-2</c:v>
                </c:pt>
                <c:pt idx="206">
                  <c:v>1.7511169197803975E-2</c:v>
                </c:pt>
                <c:pt idx="207">
                  <c:v>1.5582241561574832E-2</c:v>
                </c:pt>
                <c:pt idx="208">
                  <c:v>1.9256593908879613E-2</c:v>
                </c:pt>
                <c:pt idx="209">
                  <c:v>2.0583639575164066E-2</c:v>
                </c:pt>
                <c:pt idx="210">
                  <c:v>1.5254415575016807E-2</c:v>
                </c:pt>
                <c:pt idx="211">
                  <c:v>1.4197482198677641E-2</c:v>
                </c:pt>
                <c:pt idx="212">
                  <c:v>1.1059854727453685E-2</c:v>
                </c:pt>
                <c:pt idx="213">
                  <c:v>1.4286936456838976E-2</c:v>
                </c:pt>
                <c:pt idx="214">
                  <c:v>2.2895387829930017E-2</c:v>
                </c:pt>
                <c:pt idx="215">
                  <c:v>2.8053828604381152E-2</c:v>
                </c:pt>
                <c:pt idx="216">
                  <c:v>3.3212883005935619E-2</c:v>
                </c:pt>
                <c:pt idx="217">
                  <c:v>3.5357324944466875E-2</c:v>
                </c:pt>
                <c:pt idx="218">
                  <c:v>3.4892030130424682E-2</c:v>
                </c:pt>
                <c:pt idx="219">
                  <c:v>3.5003299122406795E-2</c:v>
                </c:pt>
                <c:pt idx="220">
                  <c:v>3.2489590414131346E-2</c:v>
                </c:pt>
                <c:pt idx="221">
                  <c:v>2.9872991253622218E-2</c:v>
                </c:pt>
                <c:pt idx="222">
                  <c:v>2.3458065398398561E-2</c:v>
                </c:pt>
                <c:pt idx="223">
                  <c:v>2.3010799253296556E-2</c:v>
                </c:pt>
                <c:pt idx="224">
                  <c:v>2.4585284797718657E-2</c:v>
                </c:pt>
                <c:pt idx="225">
                  <c:v>2.9039424220804747E-2</c:v>
                </c:pt>
                <c:pt idx="226">
                  <c:v>2.8187904691161374E-2</c:v>
                </c:pt>
                <c:pt idx="227">
                  <c:v>2.7207488603954184E-2</c:v>
                </c:pt>
                <c:pt idx="228">
                  <c:v>3.1666784383922363E-2</c:v>
                </c:pt>
                <c:pt idx="229">
                  <c:v>3.2269325719810824E-2</c:v>
                </c:pt>
                <c:pt idx="230">
                  <c:v>3.8943404322725771E-2</c:v>
                </c:pt>
                <c:pt idx="231">
                  <c:v>3.8970575915728778E-2</c:v>
                </c:pt>
                <c:pt idx="232">
                  <c:v>3.8913291369915927E-2</c:v>
                </c:pt>
                <c:pt idx="233">
                  <c:v>3.6611055870024216E-2</c:v>
                </c:pt>
                <c:pt idx="234">
                  <c:v>3.2577701702270846E-2</c:v>
                </c:pt>
                <c:pt idx="235">
                  <c:v>4.7766100474827523E-2</c:v>
                </c:pt>
                <c:pt idx="236">
                  <c:v>6.0127921780302004E-2</c:v>
                </c:pt>
                <c:pt idx="237">
                  <c:v>8.147956071890744E-2</c:v>
                </c:pt>
                <c:pt idx="238">
                  <c:v>0.10456978829391941</c:v>
                </c:pt>
                <c:pt idx="239">
                  <c:v>0.13454937449809962</c:v>
                </c:pt>
                <c:pt idx="240">
                  <c:v>0.15902909901631074</c:v>
                </c:pt>
                <c:pt idx="241">
                  <c:v>0.16120311227951239</c:v>
                </c:pt>
                <c:pt idx="242">
                  <c:v>0.16231340952487022</c:v>
                </c:pt>
                <c:pt idx="243">
                  <c:v>0.15142960029678859</c:v>
                </c:pt>
                <c:pt idx="244">
                  <c:v>0.14027040625968254</c:v>
                </c:pt>
                <c:pt idx="245">
                  <c:v>0.14016530661022936</c:v>
                </c:pt>
                <c:pt idx="246">
                  <c:v>0.13946685544458443</c:v>
                </c:pt>
                <c:pt idx="247">
                  <c:v>0.12991989921805364</c:v>
                </c:pt>
                <c:pt idx="248">
                  <c:v>0.13040845689843206</c:v>
                </c:pt>
                <c:pt idx="249">
                  <c:v>0.13263200897779615</c:v>
                </c:pt>
                <c:pt idx="250">
                  <c:v>0.13625131565717358</c:v>
                </c:pt>
                <c:pt idx="251">
                  <c:v>0.14198203193026293</c:v>
                </c:pt>
                <c:pt idx="252">
                  <c:v>0.15094622818299458</c:v>
                </c:pt>
                <c:pt idx="253">
                  <c:v>0.16252066205375484</c:v>
                </c:pt>
                <c:pt idx="254">
                  <c:v>0.16248274675505053</c:v>
                </c:pt>
                <c:pt idx="255">
                  <c:v>0.15902106539249405</c:v>
                </c:pt>
                <c:pt idx="256">
                  <c:v>0.14211110228142537</c:v>
                </c:pt>
                <c:pt idx="257">
                  <c:v>0.12605511298849437</c:v>
                </c:pt>
                <c:pt idx="258">
                  <c:v>0.13109516871023397</c:v>
                </c:pt>
                <c:pt idx="259">
                  <c:v>0.13902212230417135</c:v>
                </c:pt>
                <c:pt idx="260">
                  <c:v>0.16097978371828742</c:v>
                </c:pt>
                <c:pt idx="261">
                  <c:v>0.19328976161875053</c:v>
                </c:pt>
                <c:pt idx="262">
                  <c:v>0.20442156645400722</c:v>
                </c:pt>
                <c:pt idx="263">
                  <c:v>0.21589040882852556</c:v>
                </c:pt>
                <c:pt idx="264">
                  <c:v>0.21642205585839275</c:v>
                </c:pt>
                <c:pt idx="265">
                  <c:v>0.20395608459580319</c:v>
                </c:pt>
                <c:pt idx="266">
                  <c:v>0.19953100335534768</c:v>
                </c:pt>
                <c:pt idx="267">
                  <c:v>0.19006900650389413</c:v>
                </c:pt>
                <c:pt idx="268">
                  <c:v>0.17421549427009436</c:v>
                </c:pt>
                <c:pt idx="269">
                  <c:v>0.1759018795509848</c:v>
                </c:pt>
                <c:pt idx="270">
                  <c:v>0.1696106509392154</c:v>
                </c:pt>
                <c:pt idx="271">
                  <c:v>0.17250975226058715</c:v>
                </c:pt>
                <c:pt idx="272">
                  <c:v>0.17726243322702745</c:v>
                </c:pt>
                <c:pt idx="273">
                  <c:v>0.16459586680437524</c:v>
                </c:pt>
                <c:pt idx="274">
                  <c:v>0.17393364275966428</c:v>
                </c:pt>
                <c:pt idx="275">
                  <c:v>0.16920157840145394</c:v>
                </c:pt>
                <c:pt idx="276">
                  <c:v>0.16577599265127041</c:v>
                </c:pt>
                <c:pt idx="277">
                  <c:v>0.16372124672766114</c:v>
                </c:pt>
                <c:pt idx="278">
                  <c:v>0.14490027741356459</c:v>
                </c:pt>
                <c:pt idx="279">
                  <c:v>0.15697288359423031</c:v>
                </c:pt>
                <c:pt idx="280">
                  <c:v>0.16327110571485787</c:v>
                </c:pt>
                <c:pt idx="281">
                  <c:v>0.17351971608752359</c:v>
                </c:pt>
                <c:pt idx="282">
                  <c:v>0.18402323873720816</c:v>
                </c:pt>
                <c:pt idx="283">
                  <c:v>0.17324711478149252</c:v>
                </c:pt>
                <c:pt idx="284">
                  <c:v>0.18295991868685901</c:v>
                </c:pt>
                <c:pt idx="285">
                  <c:v>0.18664133021230772</c:v>
                </c:pt>
                <c:pt idx="286">
                  <c:v>0.19755067218745093</c:v>
                </c:pt>
                <c:pt idx="287">
                  <c:v>0.19641881624460472</c:v>
                </c:pt>
                <c:pt idx="288">
                  <c:v>0.17852123356650812</c:v>
                </c:pt>
                <c:pt idx="289">
                  <c:v>0.18046290878916865</c:v>
                </c:pt>
                <c:pt idx="290">
                  <c:v>0.17166358981314497</c:v>
                </c:pt>
                <c:pt idx="291">
                  <c:v>0.18371214832447025</c:v>
                </c:pt>
                <c:pt idx="292">
                  <c:v>0.19222639819481208</c:v>
                </c:pt>
                <c:pt idx="293">
                  <c:v>0.18836411903275341</c:v>
                </c:pt>
                <c:pt idx="294">
                  <c:v>0.20392077213070961</c:v>
                </c:pt>
                <c:pt idx="295">
                  <c:v>0.21675981949556</c:v>
                </c:pt>
                <c:pt idx="296">
                  <c:v>0.23794588268684574</c:v>
                </c:pt>
                <c:pt idx="297">
                  <c:v>0.26030678812646857</c:v>
                </c:pt>
                <c:pt idx="298">
                  <c:v>0.27212529558093201</c:v>
                </c:pt>
                <c:pt idx="299">
                  <c:v>0.27318405860653627</c:v>
                </c:pt>
                <c:pt idx="300">
                  <c:v>0.27706500036955883</c:v>
                </c:pt>
                <c:pt idx="301">
                  <c:v>0.27315163984286195</c:v>
                </c:pt>
                <c:pt idx="302">
                  <c:v>0.26944195448652042</c:v>
                </c:pt>
                <c:pt idx="303">
                  <c:v>0.26443385997294</c:v>
                </c:pt>
                <c:pt idx="304">
                  <c:v>0.26116930632439195</c:v>
                </c:pt>
                <c:pt idx="305">
                  <c:v>0.26235515122265007</c:v>
                </c:pt>
                <c:pt idx="306">
                  <c:v>0.26432654978899561</c:v>
                </c:pt>
                <c:pt idx="307">
                  <c:v>0.26979236516940058</c:v>
                </c:pt>
                <c:pt idx="308">
                  <c:v>0.25880055714612921</c:v>
                </c:pt>
                <c:pt idx="309">
                  <c:v>0.25019635245895538</c:v>
                </c:pt>
                <c:pt idx="310">
                  <c:v>0.2323205037442245</c:v>
                </c:pt>
                <c:pt idx="311">
                  <c:v>0.23122371889847593</c:v>
                </c:pt>
                <c:pt idx="312">
                  <c:v>0.23646298134717522</c:v>
                </c:pt>
                <c:pt idx="313">
                  <c:v>0.24147284252546519</c:v>
                </c:pt>
                <c:pt idx="314">
                  <c:v>0.25055101519966094</c:v>
                </c:pt>
                <c:pt idx="315">
                  <c:v>0.24593410990337999</c:v>
                </c:pt>
                <c:pt idx="316">
                  <c:v>0.24224331965950557</c:v>
                </c:pt>
                <c:pt idx="317">
                  <c:v>0.24211741368600642</c:v>
                </c:pt>
                <c:pt idx="318">
                  <c:v>0.2463795818541103</c:v>
                </c:pt>
                <c:pt idx="319">
                  <c:v>0.24657820104682318</c:v>
                </c:pt>
                <c:pt idx="320">
                  <c:v>0.25657667039111276</c:v>
                </c:pt>
                <c:pt idx="321">
                  <c:v>0.24939101477081016</c:v>
                </c:pt>
                <c:pt idx="322">
                  <c:v>0.24409318148570777</c:v>
                </c:pt>
                <c:pt idx="323">
                  <c:v>0.2461064722819524</c:v>
                </c:pt>
                <c:pt idx="324">
                  <c:v>0.23806423833132984</c:v>
                </c:pt>
                <c:pt idx="325">
                  <c:v>0.24451493662434268</c:v>
                </c:pt>
                <c:pt idx="326">
                  <c:v>0.2306190308495073</c:v>
                </c:pt>
                <c:pt idx="327">
                  <c:v>0.2249281850746393</c:v>
                </c:pt>
                <c:pt idx="328">
                  <c:v>0.22822840692528273</c:v>
                </c:pt>
                <c:pt idx="329">
                  <c:v>0.22268190698330981</c:v>
                </c:pt>
                <c:pt idx="330">
                  <c:v>0.22663910917427976</c:v>
                </c:pt>
                <c:pt idx="331">
                  <c:v>0.22003674214810265</c:v>
                </c:pt>
                <c:pt idx="332">
                  <c:v>0.21303543510408793</c:v>
                </c:pt>
                <c:pt idx="333">
                  <c:v>0.20363313746148254</c:v>
                </c:pt>
                <c:pt idx="334">
                  <c:v>0.1978069809687818</c:v>
                </c:pt>
                <c:pt idx="335">
                  <c:v>0.19710357421649022</c:v>
                </c:pt>
                <c:pt idx="336">
                  <c:v>0.18594678930100661</c:v>
                </c:pt>
                <c:pt idx="337">
                  <c:v>0.17338827826184464</c:v>
                </c:pt>
                <c:pt idx="338">
                  <c:v>0.18216337851349765</c:v>
                </c:pt>
                <c:pt idx="339">
                  <c:v>0.18060503650388238</c:v>
                </c:pt>
                <c:pt idx="340">
                  <c:v>0.18139942506390919</c:v>
                </c:pt>
                <c:pt idx="341">
                  <c:v>0.19139575760152916</c:v>
                </c:pt>
                <c:pt idx="342">
                  <c:v>0.1900972523243821</c:v>
                </c:pt>
                <c:pt idx="343">
                  <c:v>0.18946942742046538</c:v>
                </c:pt>
                <c:pt idx="344">
                  <c:v>0.17800358338746877</c:v>
                </c:pt>
                <c:pt idx="345">
                  <c:v>0.17897050315239549</c:v>
                </c:pt>
                <c:pt idx="346">
                  <c:v>0.16558107849833453</c:v>
                </c:pt>
                <c:pt idx="347">
                  <c:v>0.14241601749043756</c:v>
                </c:pt>
                <c:pt idx="348">
                  <c:v>0.14896806022792458</c:v>
                </c:pt>
                <c:pt idx="349">
                  <c:v>0.14312660804748056</c:v>
                </c:pt>
                <c:pt idx="350">
                  <c:v>0.14502386218845589</c:v>
                </c:pt>
                <c:pt idx="351">
                  <c:v>0.15624789858538388</c:v>
                </c:pt>
                <c:pt idx="352">
                  <c:v>0.14787615169372928</c:v>
                </c:pt>
                <c:pt idx="353">
                  <c:v>0.15922928942321091</c:v>
                </c:pt>
                <c:pt idx="354">
                  <c:v>0.16415600078650167</c:v>
                </c:pt>
                <c:pt idx="355">
                  <c:v>0.16130569986086413</c:v>
                </c:pt>
                <c:pt idx="356">
                  <c:v>0.17257386991900381</c:v>
                </c:pt>
                <c:pt idx="357">
                  <c:v>0.15457280466877343</c:v>
                </c:pt>
                <c:pt idx="358">
                  <c:v>0.15688840749685085</c:v>
                </c:pt>
                <c:pt idx="359">
                  <c:v>0.15739660365645086</c:v>
                </c:pt>
                <c:pt idx="360">
                  <c:v>0.15596918180180697</c:v>
                </c:pt>
                <c:pt idx="361">
                  <c:v>0.16004343317295586</c:v>
                </c:pt>
                <c:pt idx="362">
                  <c:v>0.14116652453605938</c:v>
                </c:pt>
                <c:pt idx="363">
                  <c:v>0.14701365708670858</c:v>
                </c:pt>
                <c:pt idx="364">
                  <c:v>0.14741499085591991</c:v>
                </c:pt>
                <c:pt idx="365">
                  <c:v>0.15068587885114443</c:v>
                </c:pt>
                <c:pt idx="366">
                  <c:v>0.1562816769145336</c:v>
                </c:pt>
                <c:pt idx="367">
                  <c:v>0.16141683514087354</c:v>
                </c:pt>
                <c:pt idx="368">
                  <c:v>0.16253394302136678</c:v>
                </c:pt>
                <c:pt idx="369">
                  <c:v>0.15460701805491303</c:v>
                </c:pt>
                <c:pt idx="370">
                  <c:v>0.14998546270414714</c:v>
                </c:pt>
                <c:pt idx="371">
                  <c:v>0.14247112961453362</c:v>
                </c:pt>
                <c:pt idx="372">
                  <c:v>0.12770931886997505</c:v>
                </c:pt>
                <c:pt idx="373">
                  <c:v>0.12700628129144045</c:v>
                </c:pt>
                <c:pt idx="374">
                  <c:v>0.13579151870280065</c:v>
                </c:pt>
                <c:pt idx="375">
                  <c:v>0.12687014033152655</c:v>
                </c:pt>
                <c:pt idx="376">
                  <c:v>0.13054565543628799</c:v>
                </c:pt>
                <c:pt idx="377">
                  <c:v>0.1352992060875178</c:v>
                </c:pt>
                <c:pt idx="378">
                  <c:v>0.14051748361451169</c:v>
                </c:pt>
                <c:pt idx="379">
                  <c:v>0.14286035378210687</c:v>
                </c:pt>
                <c:pt idx="380">
                  <c:v>0.16936276964355884</c:v>
                </c:pt>
                <c:pt idx="381">
                  <c:v>0.18578414669973164</c:v>
                </c:pt>
                <c:pt idx="382">
                  <c:v>0.19750822886929573</c:v>
                </c:pt>
                <c:pt idx="383">
                  <c:v>0.21963241507408071</c:v>
                </c:pt>
                <c:pt idx="384">
                  <c:v>0.20206731206945758</c:v>
                </c:pt>
                <c:pt idx="385">
                  <c:v>0.19272570310773424</c:v>
                </c:pt>
                <c:pt idx="386">
                  <c:v>0.17543566192845236</c:v>
                </c:pt>
                <c:pt idx="387">
                  <c:v>0.15974496185788434</c:v>
                </c:pt>
                <c:pt idx="388">
                  <c:v>0.16997746216383086</c:v>
                </c:pt>
                <c:pt idx="389">
                  <c:v>0.16664137322912498</c:v>
                </c:pt>
                <c:pt idx="390">
                  <c:v>0.16549206955861215</c:v>
                </c:pt>
                <c:pt idx="391">
                  <c:v>0.15983496585751239</c:v>
                </c:pt>
                <c:pt idx="392">
                  <c:v>0.14667060421183958</c:v>
                </c:pt>
                <c:pt idx="393">
                  <c:v>0.13380453526305489</c:v>
                </c:pt>
                <c:pt idx="394">
                  <c:v>0.13582067193122283</c:v>
                </c:pt>
                <c:pt idx="395">
                  <c:v>0.14287082659463873</c:v>
                </c:pt>
                <c:pt idx="396">
                  <c:v>0.14357344506817199</c:v>
                </c:pt>
                <c:pt idx="397">
                  <c:v>0.15073358002530937</c:v>
                </c:pt>
                <c:pt idx="398">
                  <c:v>0.14432118165246677</c:v>
                </c:pt>
                <c:pt idx="399">
                  <c:v>0.12706386178341464</c:v>
                </c:pt>
                <c:pt idx="400">
                  <c:v>0.12438972027645584</c:v>
                </c:pt>
                <c:pt idx="401">
                  <c:v>0.1253148418152179</c:v>
                </c:pt>
                <c:pt idx="402">
                  <c:v>0.12299621088454457</c:v>
                </c:pt>
                <c:pt idx="403">
                  <c:v>0.13111509683560685</c:v>
                </c:pt>
                <c:pt idx="404">
                  <c:v>0.12977018289168968</c:v>
                </c:pt>
                <c:pt idx="405">
                  <c:v>0.1273306168501892</c:v>
                </c:pt>
                <c:pt idx="406">
                  <c:v>0.13025119046169972</c:v>
                </c:pt>
                <c:pt idx="407">
                  <c:v>0.13169858893537784</c:v>
                </c:pt>
                <c:pt idx="408">
                  <c:v>0.11771034619920723</c:v>
                </c:pt>
                <c:pt idx="409">
                  <c:v>0.1059199813553887</c:v>
                </c:pt>
                <c:pt idx="410">
                  <c:v>0.10617812006573785</c:v>
                </c:pt>
                <c:pt idx="411">
                  <c:v>0.10268896648447381</c:v>
                </c:pt>
                <c:pt idx="412">
                  <c:v>0.11105502541434174</c:v>
                </c:pt>
                <c:pt idx="413">
                  <c:v>0.10810118350068643</c:v>
                </c:pt>
                <c:pt idx="414">
                  <c:v>0.10110291050993622</c:v>
                </c:pt>
                <c:pt idx="415">
                  <c:v>0.10204791263229082</c:v>
                </c:pt>
                <c:pt idx="416">
                  <c:v>0.11048372494837758</c:v>
                </c:pt>
                <c:pt idx="417">
                  <c:v>0.1246397947228558</c:v>
                </c:pt>
                <c:pt idx="418">
                  <c:v>0.12589991598258257</c:v>
                </c:pt>
                <c:pt idx="419">
                  <c:v>0.12290264369287701</c:v>
                </c:pt>
                <c:pt idx="420">
                  <c:v>0.12492952774365984</c:v>
                </c:pt>
                <c:pt idx="421">
                  <c:v>0.12513707039968258</c:v>
                </c:pt>
                <c:pt idx="422">
                  <c:v>0.13196566160414047</c:v>
                </c:pt>
                <c:pt idx="423">
                  <c:v>0.13138039190479731</c:v>
                </c:pt>
                <c:pt idx="424">
                  <c:v>0.12608865508662487</c:v>
                </c:pt>
                <c:pt idx="425">
                  <c:v>0.13939923538491758</c:v>
                </c:pt>
                <c:pt idx="426">
                  <c:v>0.1392132785020197</c:v>
                </c:pt>
                <c:pt idx="427">
                  <c:v>0.13251623697979403</c:v>
                </c:pt>
                <c:pt idx="428">
                  <c:v>0.12056146366017011</c:v>
                </c:pt>
                <c:pt idx="429">
                  <c:v>9.5563210060712056E-2</c:v>
                </c:pt>
                <c:pt idx="430">
                  <c:v>8.6014558171641359E-2</c:v>
                </c:pt>
                <c:pt idx="431">
                  <c:v>8.7577371657527311E-2</c:v>
                </c:pt>
                <c:pt idx="432">
                  <c:v>9.0852659866472424E-2</c:v>
                </c:pt>
                <c:pt idx="433">
                  <c:v>0.10421733636287245</c:v>
                </c:pt>
                <c:pt idx="434">
                  <c:v>0.10326435501681142</c:v>
                </c:pt>
                <c:pt idx="435">
                  <c:v>0.11436504050313251</c:v>
                </c:pt>
                <c:pt idx="436">
                  <c:v>0.11171978603517622</c:v>
                </c:pt>
                <c:pt idx="437">
                  <c:v>0.11177414798479104</c:v>
                </c:pt>
                <c:pt idx="438">
                  <c:v>0.13055310529259889</c:v>
                </c:pt>
                <c:pt idx="439">
                  <c:v>0.14095402501527995</c:v>
                </c:pt>
                <c:pt idx="440">
                  <c:v>0.16729072545709672</c:v>
                </c:pt>
                <c:pt idx="441">
                  <c:v>0.1726005384057249</c:v>
                </c:pt>
                <c:pt idx="442">
                  <c:v>0.17467234273364357</c:v>
                </c:pt>
                <c:pt idx="443">
                  <c:v>0.1754378789410409</c:v>
                </c:pt>
                <c:pt idx="444">
                  <c:v>0.15606822887194696</c:v>
                </c:pt>
                <c:pt idx="445">
                  <c:v>0.16405080450597631</c:v>
                </c:pt>
                <c:pt idx="446">
                  <c:v>0.17046059815109421</c:v>
                </c:pt>
                <c:pt idx="447">
                  <c:v>0.18213135265128561</c:v>
                </c:pt>
                <c:pt idx="448">
                  <c:v>0.20480909780111164</c:v>
                </c:pt>
                <c:pt idx="449">
                  <c:v>0.21029634143790005</c:v>
                </c:pt>
                <c:pt idx="450">
                  <c:v>0.21539692022554646</c:v>
                </c:pt>
                <c:pt idx="451">
                  <c:v>0.216840796686565</c:v>
                </c:pt>
                <c:pt idx="452">
                  <c:v>0.2208326455338579</c:v>
                </c:pt>
                <c:pt idx="453">
                  <c:v>0.22268369814111741</c:v>
                </c:pt>
                <c:pt idx="454">
                  <c:v>0.22131805004489172</c:v>
                </c:pt>
                <c:pt idx="455">
                  <c:v>0.20770738967127386</c:v>
                </c:pt>
                <c:pt idx="456">
                  <c:v>0.19266997676491837</c:v>
                </c:pt>
                <c:pt idx="457">
                  <c:v>0.18504063293098927</c:v>
                </c:pt>
                <c:pt idx="458">
                  <c:v>0.18799620806246659</c:v>
                </c:pt>
                <c:pt idx="459">
                  <c:v>0.19890804684783225</c:v>
                </c:pt>
                <c:pt idx="460">
                  <c:v>0.19571865331690586</c:v>
                </c:pt>
                <c:pt idx="461">
                  <c:v>0.19925232200348519</c:v>
                </c:pt>
                <c:pt idx="462">
                  <c:v>0.19222480946931531</c:v>
                </c:pt>
                <c:pt idx="463">
                  <c:v>0.17574654351763719</c:v>
                </c:pt>
                <c:pt idx="464">
                  <c:v>0.17523744029599334</c:v>
                </c:pt>
                <c:pt idx="465">
                  <c:v>0.15450941344972577</c:v>
                </c:pt>
                <c:pt idx="466">
                  <c:v>0.12962238160907505</c:v>
                </c:pt>
                <c:pt idx="467">
                  <c:v>0.1323688813071279</c:v>
                </c:pt>
                <c:pt idx="468">
                  <c:v>0.12788507080910538</c:v>
                </c:pt>
                <c:pt idx="469">
                  <c:v>0.13742420451894774</c:v>
                </c:pt>
                <c:pt idx="470">
                  <c:v>0.15678541099849264</c:v>
                </c:pt>
                <c:pt idx="471">
                  <c:v>0.14835008555402757</c:v>
                </c:pt>
                <c:pt idx="472">
                  <c:v>0.15042220810488527</c:v>
                </c:pt>
                <c:pt idx="473">
                  <c:v>0.14812035019611125</c:v>
                </c:pt>
                <c:pt idx="474">
                  <c:v>0.13091179262413072</c:v>
                </c:pt>
                <c:pt idx="475">
                  <c:v>0.13865355765282131</c:v>
                </c:pt>
                <c:pt idx="476">
                  <c:v>0.13415823143822719</c:v>
                </c:pt>
                <c:pt idx="477">
                  <c:v>0.12913866084857872</c:v>
                </c:pt>
                <c:pt idx="478">
                  <c:v>0.13267117798389949</c:v>
                </c:pt>
                <c:pt idx="479">
                  <c:v>0.13603359508609239</c:v>
                </c:pt>
                <c:pt idx="480">
                  <c:v>0.13791363677107527</c:v>
                </c:pt>
                <c:pt idx="481">
                  <c:v>0.13688647657394856</c:v>
                </c:pt>
                <c:pt idx="482">
                  <c:v>0.13450116985319865</c:v>
                </c:pt>
                <c:pt idx="483">
                  <c:v>0.11527136760032497</c:v>
                </c:pt>
                <c:pt idx="484">
                  <c:v>0.11470305428474975</c:v>
                </c:pt>
                <c:pt idx="485">
                  <c:v>0.12302009071567752</c:v>
                </c:pt>
                <c:pt idx="486">
                  <c:v>0.13557928731037316</c:v>
                </c:pt>
                <c:pt idx="487">
                  <c:v>0.15646803896528175</c:v>
                </c:pt>
                <c:pt idx="488">
                  <c:v>0.17122345233220096</c:v>
                </c:pt>
                <c:pt idx="489">
                  <c:v>0.18002026845651839</c:v>
                </c:pt>
                <c:pt idx="490">
                  <c:v>0.1813635895364529</c:v>
                </c:pt>
                <c:pt idx="491">
                  <c:v>0.16981462565080932</c:v>
                </c:pt>
                <c:pt idx="492">
                  <c:v>0.1678767356747472</c:v>
                </c:pt>
                <c:pt idx="493">
                  <c:v>0.14827779272981639</c:v>
                </c:pt>
                <c:pt idx="494">
                  <c:v>0.1310480932689807</c:v>
                </c:pt>
                <c:pt idx="495">
                  <c:v>0.13296608675025529</c:v>
                </c:pt>
                <c:pt idx="496">
                  <c:v>0.11676925175937185</c:v>
                </c:pt>
                <c:pt idx="497">
                  <c:v>0.13093070669528484</c:v>
                </c:pt>
                <c:pt idx="498">
                  <c:v>0.14716875062689544</c:v>
                </c:pt>
                <c:pt idx="499">
                  <c:v>0.14941310257419074</c:v>
                </c:pt>
                <c:pt idx="500">
                  <c:v>0.15234460799285227</c:v>
                </c:pt>
                <c:pt idx="501">
                  <c:v>0.13238454450214571</c:v>
                </c:pt>
                <c:pt idx="502">
                  <c:v>0.11594801288683024</c:v>
                </c:pt>
                <c:pt idx="503">
                  <c:v>0.11403703048105053</c:v>
                </c:pt>
                <c:pt idx="504">
                  <c:v>0.10245534844260855</c:v>
                </c:pt>
                <c:pt idx="505">
                  <c:v>0.10043677821895866</c:v>
                </c:pt>
                <c:pt idx="506">
                  <c:v>9.5112645535183268E-2</c:v>
                </c:pt>
                <c:pt idx="507">
                  <c:v>8.4897147312824439E-2</c:v>
                </c:pt>
                <c:pt idx="508">
                  <c:v>9.0065299482479003E-2</c:v>
                </c:pt>
                <c:pt idx="509">
                  <c:v>0.10346368138415132</c:v>
                </c:pt>
                <c:pt idx="510">
                  <c:v>0.12199084543286892</c:v>
                </c:pt>
                <c:pt idx="511">
                  <c:v>0.12900403543676356</c:v>
                </c:pt>
                <c:pt idx="512">
                  <c:v>0.13012892713467761</c:v>
                </c:pt>
                <c:pt idx="513">
                  <c:v>0.11986986906772441</c:v>
                </c:pt>
                <c:pt idx="514">
                  <c:v>0.1084669929579998</c:v>
                </c:pt>
                <c:pt idx="515">
                  <c:v>9.4629514354253791E-2</c:v>
                </c:pt>
                <c:pt idx="516">
                  <c:v>9.4066077182105093E-2</c:v>
                </c:pt>
                <c:pt idx="517">
                  <c:v>9.6529500278269911E-2</c:v>
                </c:pt>
                <c:pt idx="518">
                  <c:v>8.7145830420540873E-2</c:v>
                </c:pt>
                <c:pt idx="519">
                  <c:v>9.8509571194671769E-2</c:v>
                </c:pt>
                <c:pt idx="520">
                  <c:v>9.4256999435595207E-2</c:v>
                </c:pt>
                <c:pt idx="521">
                  <c:v>8.5006112685208302E-2</c:v>
                </c:pt>
                <c:pt idx="522">
                  <c:v>8.6467521236100173E-2</c:v>
                </c:pt>
                <c:pt idx="523">
                  <c:v>8.6329554640733344E-2</c:v>
                </c:pt>
                <c:pt idx="524">
                  <c:v>8.8808854102412196E-2</c:v>
                </c:pt>
                <c:pt idx="525">
                  <c:v>8.9931082867287529E-2</c:v>
                </c:pt>
                <c:pt idx="526">
                  <c:v>9.2462179549678419E-2</c:v>
                </c:pt>
                <c:pt idx="527">
                  <c:v>8.2187852190848815E-2</c:v>
                </c:pt>
                <c:pt idx="528">
                  <c:v>8.4517808293858063E-2</c:v>
                </c:pt>
                <c:pt idx="529">
                  <c:v>8.5382123951589728E-2</c:v>
                </c:pt>
                <c:pt idx="530">
                  <c:v>8.3077490336216336E-2</c:v>
                </c:pt>
                <c:pt idx="531">
                  <c:v>7.9262034108883925E-2</c:v>
                </c:pt>
                <c:pt idx="532">
                  <c:v>8.2560410227945677E-2</c:v>
                </c:pt>
                <c:pt idx="533">
                  <c:v>8.1864382169250696E-2</c:v>
                </c:pt>
                <c:pt idx="534">
                  <c:v>8.2978289557067972E-2</c:v>
                </c:pt>
                <c:pt idx="535">
                  <c:v>9.1462645027405198E-2</c:v>
                </c:pt>
                <c:pt idx="536">
                  <c:v>8.3335640913831721E-2</c:v>
                </c:pt>
                <c:pt idx="537">
                  <c:v>7.5433099882120019E-2</c:v>
                </c:pt>
                <c:pt idx="538">
                  <c:v>7.1456609414847896E-2</c:v>
                </c:pt>
                <c:pt idx="539">
                  <c:v>7.0936535171602921E-2</c:v>
                </c:pt>
                <c:pt idx="540">
                  <c:v>6.6063926977886489E-2</c:v>
                </c:pt>
                <c:pt idx="541">
                  <c:v>7.2244059391419202E-2</c:v>
                </c:pt>
                <c:pt idx="542">
                  <c:v>6.9769322103027595E-2</c:v>
                </c:pt>
                <c:pt idx="543">
                  <c:v>7.9233624122728302E-2</c:v>
                </c:pt>
                <c:pt idx="544">
                  <c:v>9.244610642126326E-2</c:v>
                </c:pt>
                <c:pt idx="545">
                  <c:v>9.5634107645887714E-2</c:v>
                </c:pt>
                <c:pt idx="546">
                  <c:v>9.7797290855069219E-2</c:v>
                </c:pt>
                <c:pt idx="547">
                  <c:v>8.2665243170739672E-2</c:v>
                </c:pt>
                <c:pt idx="548">
                  <c:v>6.8967241524212519E-2</c:v>
                </c:pt>
                <c:pt idx="549">
                  <c:v>6.4868886592741482E-2</c:v>
                </c:pt>
                <c:pt idx="550">
                  <c:v>6.4131353690701082E-2</c:v>
                </c:pt>
                <c:pt idx="551">
                  <c:v>5.8506837864300623E-2</c:v>
                </c:pt>
                <c:pt idx="552">
                  <c:v>5.6831244088169669E-2</c:v>
                </c:pt>
                <c:pt idx="553">
                  <c:v>5.3816067652295477E-2</c:v>
                </c:pt>
                <c:pt idx="554">
                  <c:v>5.7555598325844795E-2</c:v>
                </c:pt>
                <c:pt idx="555">
                  <c:v>6.2016513628298235E-2</c:v>
                </c:pt>
                <c:pt idx="556">
                  <c:v>6.4270151118621555E-2</c:v>
                </c:pt>
                <c:pt idx="557">
                  <c:v>6.8668663412244563E-2</c:v>
                </c:pt>
                <c:pt idx="558">
                  <c:v>6.3040279262593965E-2</c:v>
                </c:pt>
                <c:pt idx="559">
                  <c:v>6.04838719116901E-2</c:v>
                </c:pt>
                <c:pt idx="560">
                  <c:v>5.7191024934910559E-2</c:v>
                </c:pt>
                <c:pt idx="561">
                  <c:v>5.0928556016945764E-2</c:v>
                </c:pt>
                <c:pt idx="562">
                  <c:v>4.7034231368537044E-2</c:v>
                </c:pt>
                <c:pt idx="563">
                  <c:v>4.6889936160411164E-2</c:v>
                </c:pt>
                <c:pt idx="564">
                  <c:v>4.5512358536247993E-2</c:v>
                </c:pt>
                <c:pt idx="565">
                  <c:v>4.7716895385942662E-2</c:v>
                </c:pt>
                <c:pt idx="566">
                  <c:v>4.830814836921362E-2</c:v>
                </c:pt>
                <c:pt idx="567">
                  <c:v>4.4487901775011884E-2</c:v>
                </c:pt>
                <c:pt idx="568">
                  <c:v>4.3023556727812572E-2</c:v>
                </c:pt>
                <c:pt idx="569">
                  <c:v>4.2197146325389776E-2</c:v>
                </c:pt>
                <c:pt idx="570">
                  <c:v>3.8677088530217063E-2</c:v>
                </c:pt>
                <c:pt idx="571">
                  <c:v>3.667739301420412E-2</c:v>
                </c:pt>
                <c:pt idx="572">
                  <c:v>3.3201049138995756E-2</c:v>
                </c:pt>
                <c:pt idx="573">
                  <c:v>2.6037993171329283E-2</c:v>
                </c:pt>
                <c:pt idx="574">
                  <c:v>3.4862480394670145E-2</c:v>
                </c:pt>
                <c:pt idx="575">
                  <c:v>4.3837922034610559E-2</c:v>
                </c:pt>
                <c:pt idx="576">
                  <c:v>5.4874223649750913E-2</c:v>
                </c:pt>
                <c:pt idx="577">
                  <c:v>5.869929395858875E-2</c:v>
                </c:pt>
                <c:pt idx="578">
                  <c:v>5.2237684833957888E-2</c:v>
                </c:pt>
                <c:pt idx="579">
                  <c:v>5.0813370290787613E-2</c:v>
                </c:pt>
                <c:pt idx="580">
                  <c:v>4.9212788600472006E-2</c:v>
                </c:pt>
                <c:pt idx="581">
                  <c:v>5.5870621118374098E-2</c:v>
                </c:pt>
                <c:pt idx="582">
                  <c:v>6.4569386594246381E-2</c:v>
                </c:pt>
                <c:pt idx="583">
                  <c:v>6.4243222973495911E-2</c:v>
                </c:pt>
                <c:pt idx="584">
                  <c:v>5.8387328362255929E-2</c:v>
                </c:pt>
                <c:pt idx="585">
                  <c:v>5.570151103195204E-2</c:v>
                </c:pt>
                <c:pt idx="586">
                  <c:v>5.0816995563597651E-2</c:v>
                </c:pt>
                <c:pt idx="587">
                  <c:v>4.8038979050301273E-2</c:v>
                </c:pt>
                <c:pt idx="588">
                  <c:v>4.7248192002450493E-2</c:v>
                </c:pt>
                <c:pt idx="589">
                  <c:v>3.9941099350077135E-2</c:v>
                </c:pt>
                <c:pt idx="590">
                  <c:v>3.4734674116960282E-2</c:v>
                </c:pt>
                <c:pt idx="591">
                  <c:v>3.3564405235454911E-2</c:v>
                </c:pt>
                <c:pt idx="592">
                  <c:v>3.2581700596104046E-2</c:v>
                </c:pt>
                <c:pt idx="593">
                  <c:v>3.3033527962452278E-2</c:v>
                </c:pt>
                <c:pt idx="594">
                  <c:v>3.4175444844535961E-2</c:v>
                </c:pt>
                <c:pt idx="595">
                  <c:v>2.9558511859646076E-2</c:v>
                </c:pt>
                <c:pt idx="596">
                  <c:v>2.8974734849446931E-2</c:v>
                </c:pt>
                <c:pt idx="597">
                  <c:v>3.0345272009350568E-2</c:v>
                </c:pt>
                <c:pt idx="598">
                  <c:v>3.1324639430950728E-2</c:v>
                </c:pt>
                <c:pt idx="599">
                  <c:v>3.6108099018526095E-2</c:v>
                </c:pt>
                <c:pt idx="600">
                  <c:v>3.8480135889863952E-2</c:v>
                </c:pt>
                <c:pt idx="601">
                  <c:v>3.879175398910463E-2</c:v>
                </c:pt>
                <c:pt idx="602">
                  <c:v>4.3165511527835952E-2</c:v>
                </c:pt>
                <c:pt idx="603">
                  <c:v>4.5158760185199188E-2</c:v>
                </c:pt>
                <c:pt idx="604">
                  <c:v>4.429841983998626E-2</c:v>
                </c:pt>
                <c:pt idx="605">
                  <c:v>4.4455794554078741E-2</c:v>
                </c:pt>
                <c:pt idx="606">
                  <c:v>4.0778554157109514E-2</c:v>
                </c:pt>
                <c:pt idx="607">
                  <c:v>4.1039590644193616E-2</c:v>
                </c:pt>
                <c:pt idx="608">
                  <c:v>4.1456057563888572E-2</c:v>
                </c:pt>
                <c:pt idx="609">
                  <c:v>4.3711966344530069E-2</c:v>
                </c:pt>
                <c:pt idx="610">
                  <c:v>4.8624524866277517E-2</c:v>
                </c:pt>
                <c:pt idx="611">
                  <c:v>5.3002380503824838E-2</c:v>
                </c:pt>
                <c:pt idx="612">
                  <c:v>7.1873670896589942E-2</c:v>
                </c:pt>
                <c:pt idx="613">
                  <c:v>7.7588521088863466E-2</c:v>
                </c:pt>
                <c:pt idx="614">
                  <c:v>7.7792306662463187E-2</c:v>
                </c:pt>
                <c:pt idx="615">
                  <c:v>7.0070405901046406E-2</c:v>
                </c:pt>
                <c:pt idx="616">
                  <c:v>5.0627867917969631E-2</c:v>
                </c:pt>
                <c:pt idx="617">
                  <c:v>4.5835461212403443E-2</c:v>
                </c:pt>
                <c:pt idx="618">
                  <c:v>4.1008481000401734E-2</c:v>
                </c:pt>
                <c:pt idx="619">
                  <c:v>4.0531098833950355E-2</c:v>
                </c:pt>
                <c:pt idx="620">
                  <c:v>4.3335732005441434E-2</c:v>
                </c:pt>
                <c:pt idx="621">
                  <c:v>5.8356171017946538E-2</c:v>
                </c:pt>
                <c:pt idx="622">
                  <c:v>5.8482330296750533E-2</c:v>
                </c:pt>
                <c:pt idx="623">
                  <c:v>6.2627729588716055E-2</c:v>
                </c:pt>
                <c:pt idx="624">
                  <c:v>6.8136618814256006E-2</c:v>
                </c:pt>
                <c:pt idx="625">
                  <c:v>5.6176582568186154E-2</c:v>
                </c:pt>
                <c:pt idx="626">
                  <c:v>6.7059096470060531E-2</c:v>
                </c:pt>
                <c:pt idx="627">
                  <c:v>7.3100400831489193E-2</c:v>
                </c:pt>
                <c:pt idx="628">
                  <c:v>7.5640261840333761E-2</c:v>
                </c:pt>
                <c:pt idx="629">
                  <c:v>8.2594966349166077E-2</c:v>
                </c:pt>
                <c:pt idx="630">
                  <c:v>6.9887440893034142E-2</c:v>
                </c:pt>
                <c:pt idx="631">
                  <c:v>6.0298364311304087E-2</c:v>
                </c:pt>
                <c:pt idx="632">
                  <c:v>4.703409220310234E-2</c:v>
                </c:pt>
                <c:pt idx="633">
                  <c:v>3.2086923971062373E-2</c:v>
                </c:pt>
                <c:pt idx="634">
                  <c:v>4.5138722055513433E-2</c:v>
                </c:pt>
                <c:pt idx="635">
                  <c:v>4.7289974461661555E-2</c:v>
                </c:pt>
                <c:pt idx="636">
                  <c:v>5.2009852686557327E-2</c:v>
                </c:pt>
                <c:pt idx="637">
                  <c:v>5.2751386552098552E-2</c:v>
                </c:pt>
                <c:pt idx="638">
                  <c:v>4.0994561269364654E-2</c:v>
                </c:pt>
                <c:pt idx="639">
                  <c:v>3.994576159343706E-2</c:v>
                </c:pt>
                <c:pt idx="640">
                  <c:v>4.7795810593768112E-2</c:v>
                </c:pt>
                <c:pt idx="641">
                  <c:v>6.1329036811434263E-2</c:v>
                </c:pt>
                <c:pt idx="642">
                  <c:v>6.2844741823157135E-2</c:v>
                </c:pt>
                <c:pt idx="643">
                  <c:v>6.2323896553234968E-2</c:v>
                </c:pt>
                <c:pt idx="644">
                  <c:v>5.2013405395124904E-2</c:v>
                </c:pt>
                <c:pt idx="645">
                  <c:v>4.410517718827877E-2</c:v>
                </c:pt>
                <c:pt idx="646">
                  <c:v>5.0950238573430659E-2</c:v>
                </c:pt>
                <c:pt idx="647">
                  <c:v>5.2297796125422027E-2</c:v>
                </c:pt>
                <c:pt idx="648">
                  <c:v>6.0929491947498256E-2</c:v>
                </c:pt>
                <c:pt idx="649">
                  <c:v>6.2762639672031495E-2</c:v>
                </c:pt>
                <c:pt idx="650">
                  <c:v>6.9942393907433786E-2</c:v>
                </c:pt>
                <c:pt idx="651">
                  <c:v>7.3502303277246009E-2</c:v>
                </c:pt>
                <c:pt idx="652">
                  <c:v>6.6828955383418445E-2</c:v>
                </c:pt>
                <c:pt idx="653">
                  <c:v>7.3349409240230451E-2</c:v>
                </c:pt>
                <c:pt idx="654">
                  <c:v>6.1499947594051432E-2</c:v>
                </c:pt>
                <c:pt idx="655">
                  <c:v>6.1147570277209171E-2</c:v>
                </c:pt>
                <c:pt idx="656">
                  <c:v>6.6708991213624183E-2</c:v>
                </c:pt>
                <c:pt idx="657">
                  <c:v>6.5732388530816407E-2</c:v>
                </c:pt>
                <c:pt idx="658">
                  <c:v>7.6421524134581198E-2</c:v>
                </c:pt>
                <c:pt idx="659">
                  <c:v>7.8365974107492756E-2</c:v>
                </c:pt>
                <c:pt idx="660">
                  <c:v>8.2991176772219205E-2</c:v>
                </c:pt>
                <c:pt idx="661">
                  <c:v>8.5005120401504736E-2</c:v>
                </c:pt>
                <c:pt idx="662">
                  <c:v>8.1729315831741867E-2</c:v>
                </c:pt>
                <c:pt idx="663">
                  <c:v>8.3746440560057561E-2</c:v>
                </c:pt>
                <c:pt idx="664">
                  <c:v>8.3356893523563014E-2</c:v>
                </c:pt>
                <c:pt idx="665">
                  <c:v>8.5176030097237204E-2</c:v>
                </c:pt>
                <c:pt idx="666">
                  <c:v>9.2232878563310416E-2</c:v>
                </c:pt>
                <c:pt idx="667">
                  <c:v>8.8134985958749842E-2</c:v>
                </c:pt>
                <c:pt idx="668">
                  <c:v>8.1204435559135091E-2</c:v>
                </c:pt>
                <c:pt idx="669">
                  <c:v>7.1168121520727615E-2</c:v>
                </c:pt>
                <c:pt idx="670">
                  <c:v>5.7806626658151165E-2</c:v>
                </c:pt>
                <c:pt idx="671">
                  <c:v>6.8578222040516695E-2</c:v>
                </c:pt>
                <c:pt idx="672">
                  <c:v>6.850343504367766E-2</c:v>
                </c:pt>
                <c:pt idx="673">
                  <c:v>7.113161406026372E-2</c:v>
                </c:pt>
                <c:pt idx="674">
                  <c:v>6.8889413383593959E-2</c:v>
                </c:pt>
                <c:pt idx="675">
                  <c:v>5.1634536951526311E-2</c:v>
                </c:pt>
                <c:pt idx="676">
                  <c:v>6.5463856370182164E-2</c:v>
                </c:pt>
                <c:pt idx="677">
                  <c:v>6.2199579251815705E-2</c:v>
                </c:pt>
                <c:pt idx="678">
                  <c:v>7.3613621617213867E-2</c:v>
                </c:pt>
                <c:pt idx="679">
                  <c:v>9.5393586400938188E-2</c:v>
                </c:pt>
                <c:pt idx="680">
                  <c:v>0.10084664334752455</c:v>
                </c:pt>
                <c:pt idx="681">
                  <c:v>0.12413062003728292</c:v>
                </c:pt>
                <c:pt idx="682">
                  <c:v>0.12927200860803909</c:v>
                </c:pt>
                <c:pt idx="683">
                  <c:v>0.12693321901102522</c:v>
                </c:pt>
                <c:pt idx="684">
                  <c:v>0.11384498960497874</c:v>
                </c:pt>
                <c:pt idx="685">
                  <c:v>9.8385126944609436E-2</c:v>
                </c:pt>
                <c:pt idx="686">
                  <c:v>0.10099055555375921</c:v>
                </c:pt>
                <c:pt idx="687">
                  <c:v>8.4180993477025789E-2</c:v>
                </c:pt>
                <c:pt idx="688">
                  <c:v>8.5915329512883637E-2</c:v>
                </c:pt>
                <c:pt idx="689">
                  <c:v>7.8683709571903085E-2</c:v>
                </c:pt>
                <c:pt idx="690">
                  <c:v>6.8132922573126337E-2</c:v>
                </c:pt>
                <c:pt idx="691">
                  <c:v>7.5031364816462831E-2</c:v>
                </c:pt>
                <c:pt idx="692">
                  <c:v>7.3570562245288573E-2</c:v>
                </c:pt>
                <c:pt idx="693">
                  <c:v>7.1787423442002063E-2</c:v>
                </c:pt>
                <c:pt idx="694">
                  <c:v>6.2666360613207475E-2</c:v>
                </c:pt>
                <c:pt idx="695">
                  <c:v>6.0262117757434827E-2</c:v>
                </c:pt>
                <c:pt idx="696">
                  <c:v>5.5382617209230919E-2</c:v>
                </c:pt>
                <c:pt idx="697">
                  <c:v>5.3768816360655877E-2</c:v>
                </c:pt>
                <c:pt idx="698">
                  <c:v>6.2489435587388314E-2</c:v>
                </c:pt>
                <c:pt idx="699">
                  <c:v>7.0693881179854062E-2</c:v>
                </c:pt>
                <c:pt idx="700">
                  <c:v>9.5605212841185769E-2</c:v>
                </c:pt>
                <c:pt idx="701">
                  <c:v>0.1161061860404899</c:v>
                </c:pt>
                <c:pt idx="702">
                  <c:v>0.11830923053288769</c:v>
                </c:pt>
                <c:pt idx="703">
                  <c:v>0.11002511763999895</c:v>
                </c:pt>
                <c:pt idx="704">
                  <c:v>8.3499951596699651E-2</c:v>
                </c:pt>
                <c:pt idx="705">
                  <c:v>6.2944174717749116E-2</c:v>
                </c:pt>
                <c:pt idx="706">
                  <c:v>5.752030790526276E-2</c:v>
                </c:pt>
                <c:pt idx="707">
                  <c:v>5.6204401198492723E-2</c:v>
                </c:pt>
                <c:pt idx="708">
                  <c:v>5.3784540847929357E-2</c:v>
                </c:pt>
                <c:pt idx="709">
                  <c:v>5.4284963380157744E-2</c:v>
                </c:pt>
                <c:pt idx="710">
                  <c:v>5.1213414767563144E-2</c:v>
                </c:pt>
                <c:pt idx="711">
                  <c:v>4.8395105409771849E-2</c:v>
                </c:pt>
                <c:pt idx="712">
                  <c:v>4.6411500478832933E-2</c:v>
                </c:pt>
                <c:pt idx="713">
                  <c:v>4.3797479912793397E-2</c:v>
                </c:pt>
                <c:pt idx="714">
                  <c:v>4.4782639311810667E-2</c:v>
                </c:pt>
                <c:pt idx="715">
                  <c:v>5.0349372102190017E-2</c:v>
                </c:pt>
                <c:pt idx="716">
                  <c:v>6.0314118561240054E-2</c:v>
                </c:pt>
                <c:pt idx="717">
                  <c:v>6.1593135906010434E-2</c:v>
                </c:pt>
                <c:pt idx="718">
                  <c:v>5.9012310131605968E-2</c:v>
                </c:pt>
                <c:pt idx="719">
                  <c:v>5.7997745040214294E-2</c:v>
                </c:pt>
                <c:pt idx="720">
                  <c:v>5.7377163955221175E-2</c:v>
                </c:pt>
                <c:pt idx="721">
                  <c:v>6.0257898387894228E-2</c:v>
                </c:pt>
                <c:pt idx="722">
                  <c:v>6.1381234297905166E-2</c:v>
                </c:pt>
                <c:pt idx="723">
                  <c:v>5.9295076192524804E-2</c:v>
                </c:pt>
                <c:pt idx="724">
                  <c:v>6.1170146524229752E-2</c:v>
                </c:pt>
                <c:pt idx="725">
                  <c:v>5.8724620241516895E-2</c:v>
                </c:pt>
                <c:pt idx="726">
                  <c:v>5.5661770750378863E-2</c:v>
                </c:pt>
                <c:pt idx="727">
                  <c:v>5.1131990725992366E-2</c:v>
                </c:pt>
                <c:pt idx="728">
                  <c:v>4.0777788433415708E-2</c:v>
                </c:pt>
                <c:pt idx="729">
                  <c:v>4.4780188881262319E-2</c:v>
                </c:pt>
                <c:pt idx="730">
                  <c:v>4.8969479224675989E-2</c:v>
                </c:pt>
                <c:pt idx="731">
                  <c:v>4.8580433338590738E-2</c:v>
                </c:pt>
                <c:pt idx="732">
                  <c:v>5.1878073307100078E-2</c:v>
                </c:pt>
                <c:pt idx="733">
                  <c:v>4.4782494404926168E-2</c:v>
                </c:pt>
                <c:pt idx="734">
                  <c:v>3.537925779834377E-2</c:v>
                </c:pt>
                <c:pt idx="735">
                  <c:v>4.2151067927721352E-2</c:v>
                </c:pt>
                <c:pt idx="736">
                  <c:v>3.6831685358002984E-2</c:v>
                </c:pt>
                <c:pt idx="737">
                  <c:v>3.7603468338300285E-2</c:v>
                </c:pt>
                <c:pt idx="738">
                  <c:v>4.6541743000234587E-2</c:v>
                </c:pt>
                <c:pt idx="739">
                  <c:v>4.4445944902150099E-2</c:v>
                </c:pt>
                <c:pt idx="740">
                  <c:v>4.527775031402493E-2</c:v>
                </c:pt>
                <c:pt idx="741">
                  <c:v>4.6192022531596107E-2</c:v>
                </c:pt>
                <c:pt idx="742">
                  <c:v>4.0850460067262367E-2</c:v>
                </c:pt>
                <c:pt idx="743">
                  <c:v>3.7448228457931651E-2</c:v>
                </c:pt>
                <c:pt idx="744">
                  <c:v>5.0773282984189483E-2</c:v>
                </c:pt>
                <c:pt idx="745">
                  <c:v>4.7532580428713084E-2</c:v>
                </c:pt>
                <c:pt idx="746">
                  <c:v>4.3543397728048237E-2</c:v>
                </c:pt>
                <c:pt idx="747">
                  <c:v>4.5388077830963304E-2</c:v>
                </c:pt>
                <c:pt idx="748">
                  <c:v>2.7477192899565139E-2</c:v>
                </c:pt>
                <c:pt idx="749">
                  <c:v>3.0234134770654168E-2</c:v>
                </c:pt>
                <c:pt idx="750">
                  <c:v>3.1321332615841933E-2</c:v>
                </c:pt>
                <c:pt idx="751">
                  <c:v>2.7233064892295714E-2</c:v>
                </c:pt>
                <c:pt idx="752">
                  <c:v>3.0125621889499136E-2</c:v>
                </c:pt>
                <c:pt idx="753">
                  <c:v>2.9619894037555508E-2</c:v>
                </c:pt>
                <c:pt idx="754">
                  <c:v>2.933836290736333E-2</c:v>
                </c:pt>
                <c:pt idx="755">
                  <c:v>2.6927408862390968E-2</c:v>
                </c:pt>
                <c:pt idx="756">
                  <c:v>3.4100920778328235E-2</c:v>
                </c:pt>
                <c:pt idx="757">
                  <c:v>3.3938008012266721E-2</c:v>
                </c:pt>
                <c:pt idx="758">
                  <c:v>3.6537691451941162E-2</c:v>
                </c:pt>
                <c:pt idx="759">
                  <c:v>3.771070511071279E-2</c:v>
                </c:pt>
                <c:pt idx="760">
                  <c:v>2.9675415640916115E-2</c:v>
                </c:pt>
                <c:pt idx="761">
                  <c:v>2.8410915612154683E-2</c:v>
                </c:pt>
                <c:pt idx="762">
                  <c:v>2.6827394616917497E-2</c:v>
                </c:pt>
                <c:pt idx="763">
                  <c:v>2.8567741084701979E-2</c:v>
                </c:pt>
                <c:pt idx="764">
                  <c:v>3.2477114021221387E-2</c:v>
                </c:pt>
                <c:pt idx="765">
                  <c:v>3.2128884230832176E-2</c:v>
                </c:pt>
                <c:pt idx="766">
                  <c:v>3.1672054450186518E-2</c:v>
                </c:pt>
                <c:pt idx="767">
                  <c:v>2.7820529034018791E-2</c:v>
                </c:pt>
                <c:pt idx="768">
                  <c:v>2.4161694802042617E-2</c:v>
                </c:pt>
                <c:pt idx="769">
                  <c:v>2.4691765402249911E-2</c:v>
                </c:pt>
                <c:pt idx="770">
                  <c:v>3.5490561273638171E-2</c:v>
                </c:pt>
                <c:pt idx="771">
                  <c:v>4.0747241080712066E-2</c:v>
                </c:pt>
                <c:pt idx="772">
                  <c:v>4.5251672044567134E-2</c:v>
                </c:pt>
                <c:pt idx="773">
                  <c:v>4.8727806098832802E-2</c:v>
                </c:pt>
                <c:pt idx="774">
                  <c:v>3.9008811061070639E-2</c:v>
                </c:pt>
                <c:pt idx="775">
                  <c:v>3.7321877627755622E-2</c:v>
                </c:pt>
                <c:pt idx="776">
                  <c:v>4.4213937868733434E-2</c:v>
                </c:pt>
                <c:pt idx="777">
                  <c:v>4.3469987340705674E-2</c:v>
                </c:pt>
                <c:pt idx="778">
                  <c:v>4.6655981268512892E-2</c:v>
                </c:pt>
                <c:pt idx="779">
                  <c:v>4.6646053110295661E-2</c:v>
                </c:pt>
                <c:pt idx="780">
                  <c:v>3.490737740372972E-2</c:v>
                </c:pt>
                <c:pt idx="781">
                  <c:v>3.5755112859669029E-2</c:v>
                </c:pt>
                <c:pt idx="782">
                  <c:v>3.551508568057752E-2</c:v>
                </c:pt>
                <c:pt idx="783">
                  <c:v>4.3252365283357033E-2</c:v>
                </c:pt>
                <c:pt idx="784">
                  <c:v>4.6891069029857617E-2</c:v>
                </c:pt>
                <c:pt idx="785">
                  <c:v>4.6702981627398193E-2</c:v>
                </c:pt>
                <c:pt idx="786">
                  <c:v>4.6790898617567168E-2</c:v>
                </c:pt>
                <c:pt idx="787">
                  <c:v>4.2560452543593523E-2</c:v>
                </c:pt>
                <c:pt idx="788">
                  <c:v>4.5285354097032327E-2</c:v>
                </c:pt>
                <c:pt idx="789">
                  <c:v>4.2165292121672235E-2</c:v>
                </c:pt>
                <c:pt idx="790">
                  <c:v>4.9751804989494788E-2</c:v>
                </c:pt>
                <c:pt idx="791">
                  <c:v>5.0819489201613631E-2</c:v>
                </c:pt>
                <c:pt idx="792">
                  <c:v>4.8449187810111899E-2</c:v>
                </c:pt>
                <c:pt idx="793">
                  <c:v>5.1060264507499883E-2</c:v>
                </c:pt>
                <c:pt idx="794">
                  <c:v>4.7069331205904653E-2</c:v>
                </c:pt>
                <c:pt idx="795">
                  <c:v>5.0484334149773338E-2</c:v>
                </c:pt>
                <c:pt idx="796">
                  <c:v>5.4548104468148222E-2</c:v>
                </c:pt>
                <c:pt idx="797">
                  <c:v>5.4467220855210552E-2</c:v>
                </c:pt>
                <c:pt idx="798">
                  <c:v>5.0353826245746885E-2</c:v>
                </c:pt>
                <c:pt idx="799">
                  <c:v>4.7978397736786853E-2</c:v>
                </c:pt>
                <c:pt idx="800">
                  <c:v>4.5316010876946811E-2</c:v>
                </c:pt>
                <c:pt idx="801">
                  <c:v>5.5336373971317618E-2</c:v>
                </c:pt>
                <c:pt idx="802">
                  <c:v>6.1302118442782487E-2</c:v>
                </c:pt>
                <c:pt idx="803">
                  <c:v>5.9771023433196888E-2</c:v>
                </c:pt>
                <c:pt idx="804">
                  <c:v>6.1419013946250357E-2</c:v>
                </c:pt>
                <c:pt idx="805">
                  <c:v>5.6494683040339014E-2</c:v>
                </c:pt>
                <c:pt idx="806">
                  <c:v>5.3955374627442883E-2</c:v>
                </c:pt>
                <c:pt idx="807">
                  <c:v>5.1762472314584432E-2</c:v>
                </c:pt>
                <c:pt idx="808">
                  <c:v>6.0904829220799823E-2</c:v>
                </c:pt>
                <c:pt idx="809">
                  <c:v>5.714282802526912E-2</c:v>
                </c:pt>
                <c:pt idx="810">
                  <c:v>5.4133771681624338E-2</c:v>
                </c:pt>
                <c:pt idx="811">
                  <c:v>5.6311148474789234E-2</c:v>
                </c:pt>
                <c:pt idx="812">
                  <c:v>4.8326266205681763E-2</c:v>
                </c:pt>
                <c:pt idx="813">
                  <c:v>5.0300078620891406E-2</c:v>
                </c:pt>
                <c:pt idx="814">
                  <c:v>5.2802441362448153E-2</c:v>
                </c:pt>
                <c:pt idx="815">
                  <c:v>6.5806971724018365E-2</c:v>
                </c:pt>
                <c:pt idx="816">
                  <c:v>6.6511608240101133E-2</c:v>
                </c:pt>
                <c:pt idx="817">
                  <c:v>7.5544808126202637E-2</c:v>
                </c:pt>
                <c:pt idx="818">
                  <c:v>7.6953479771289385E-2</c:v>
                </c:pt>
                <c:pt idx="819">
                  <c:v>8.3226694904702636E-2</c:v>
                </c:pt>
                <c:pt idx="820">
                  <c:v>8.9313801800119233E-2</c:v>
                </c:pt>
                <c:pt idx="821">
                  <c:v>9.8960323693736529E-2</c:v>
                </c:pt>
                <c:pt idx="822">
                  <c:v>0.11551433112088388</c:v>
                </c:pt>
                <c:pt idx="823">
                  <c:v>0.11622141431239476</c:v>
                </c:pt>
                <c:pt idx="824">
                  <c:v>0.12108346827127131</c:v>
                </c:pt>
                <c:pt idx="825">
                  <c:v>0.11236474884468874</c:v>
                </c:pt>
                <c:pt idx="826">
                  <c:v>0.11171173877759731</c:v>
                </c:pt>
                <c:pt idx="827">
                  <c:v>0.1012263478684064</c:v>
                </c:pt>
                <c:pt idx="828">
                  <c:v>0.10831069715489716</c:v>
                </c:pt>
                <c:pt idx="829">
                  <c:v>0.11144723947597004</c:v>
                </c:pt>
                <c:pt idx="830">
                  <c:v>0.11134631364299799</c:v>
                </c:pt>
                <c:pt idx="831">
                  <c:v>0.11575996632430163</c:v>
                </c:pt>
                <c:pt idx="832">
                  <c:v>0.11227242629158887</c:v>
                </c:pt>
                <c:pt idx="833">
                  <c:v>0.10696880968872104</c:v>
                </c:pt>
                <c:pt idx="834">
                  <c:v>9.9223589655186406E-2</c:v>
                </c:pt>
                <c:pt idx="835">
                  <c:v>9.2323101595474383E-2</c:v>
                </c:pt>
                <c:pt idx="836">
                  <c:v>8.8923565888170353E-2</c:v>
                </c:pt>
                <c:pt idx="837">
                  <c:v>9.2786035479566348E-2</c:v>
                </c:pt>
                <c:pt idx="838">
                  <c:v>9.2925489949558598E-2</c:v>
                </c:pt>
                <c:pt idx="839">
                  <c:v>9.7592829138824083E-2</c:v>
                </c:pt>
                <c:pt idx="840">
                  <c:v>9.3647342315463011E-2</c:v>
                </c:pt>
                <c:pt idx="841">
                  <c:v>9.2077410262205159E-2</c:v>
                </c:pt>
                <c:pt idx="842">
                  <c:v>8.6004791390349222E-2</c:v>
                </c:pt>
                <c:pt idx="843">
                  <c:v>8.5490122814486258E-2</c:v>
                </c:pt>
                <c:pt idx="844">
                  <c:v>8.9807639630750224E-2</c:v>
                </c:pt>
                <c:pt idx="845">
                  <c:v>8.8526342920770759E-2</c:v>
                </c:pt>
                <c:pt idx="846">
                  <c:v>8.6343400103593759E-2</c:v>
                </c:pt>
                <c:pt idx="847">
                  <c:v>7.1287182164770604E-2</c:v>
                </c:pt>
                <c:pt idx="848">
                  <c:v>5.9704279128532385E-2</c:v>
                </c:pt>
                <c:pt idx="849">
                  <c:v>6.2072977889389883E-2</c:v>
                </c:pt>
                <c:pt idx="850">
                  <c:v>6.3304845940559393E-2</c:v>
                </c:pt>
                <c:pt idx="851">
                  <c:v>6.9429657671561965E-2</c:v>
                </c:pt>
                <c:pt idx="852">
                  <c:v>6.7328967354187641E-2</c:v>
                </c:pt>
                <c:pt idx="853">
                  <c:v>5.7889527068571166E-2</c:v>
                </c:pt>
                <c:pt idx="854">
                  <c:v>6.1252357815430106E-2</c:v>
                </c:pt>
                <c:pt idx="855">
                  <c:v>6.5221138770509224E-2</c:v>
                </c:pt>
                <c:pt idx="856">
                  <c:v>7.6746646220959641E-2</c:v>
                </c:pt>
                <c:pt idx="857">
                  <c:v>8.165685742556697E-2</c:v>
                </c:pt>
                <c:pt idx="858">
                  <c:v>8.254930201581584E-2</c:v>
                </c:pt>
                <c:pt idx="859">
                  <c:v>8.3118717873429671E-2</c:v>
                </c:pt>
                <c:pt idx="860">
                  <c:v>8.0163757621337067E-2</c:v>
                </c:pt>
                <c:pt idx="861">
                  <c:v>7.9944127222965344E-2</c:v>
                </c:pt>
                <c:pt idx="862">
                  <c:v>7.8156476610642414E-2</c:v>
                </c:pt>
                <c:pt idx="863">
                  <c:v>8.1251841515399353E-2</c:v>
                </c:pt>
                <c:pt idx="864">
                  <c:v>8.7982443196085572E-2</c:v>
                </c:pt>
                <c:pt idx="865">
                  <c:v>8.8676178751501328E-2</c:v>
                </c:pt>
                <c:pt idx="866">
                  <c:v>8.9708626972311453E-2</c:v>
                </c:pt>
                <c:pt idx="867">
                  <c:v>9.4609922567781932E-2</c:v>
                </c:pt>
                <c:pt idx="868">
                  <c:v>9.5902937834154461E-2</c:v>
                </c:pt>
                <c:pt idx="869">
                  <c:v>9.2792188158114242E-2</c:v>
                </c:pt>
                <c:pt idx="870">
                  <c:v>8.9816777047109275E-2</c:v>
                </c:pt>
                <c:pt idx="871">
                  <c:v>8.3797246490341648E-2</c:v>
                </c:pt>
                <c:pt idx="872">
                  <c:v>7.7230339850715382E-2</c:v>
                </c:pt>
                <c:pt idx="873">
                  <c:v>7.4249940525482658E-2</c:v>
                </c:pt>
                <c:pt idx="874">
                  <c:v>7.7910275063372642E-2</c:v>
                </c:pt>
                <c:pt idx="875">
                  <c:v>7.5556073123509593E-2</c:v>
                </c:pt>
                <c:pt idx="876">
                  <c:v>6.8884605795566045E-2</c:v>
                </c:pt>
                <c:pt idx="877">
                  <c:v>6.7283307338417087E-2</c:v>
                </c:pt>
                <c:pt idx="878">
                  <c:v>6.1916441187969871E-2</c:v>
                </c:pt>
                <c:pt idx="879">
                  <c:v>5.785975837225845E-2</c:v>
                </c:pt>
                <c:pt idx="880">
                  <c:v>5.6073679933565809E-2</c:v>
                </c:pt>
                <c:pt idx="881">
                  <c:v>5.8177695998574738E-2</c:v>
                </c:pt>
                <c:pt idx="882">
                  <c:v>6.5764965886020516E-2</c:v>
                </c:pt>
                <c:pt idx="883">
                  <c:v>6.4731416171360759E-2</c:v>
                </c:pt>
                <c:pt idx="884">
                  <c:v>6.6950847983881775E-2</c:v>
                </c:pt>
                <c:pt idx="885">
                  <c:v>6.5813030911865106E-2</c:v>
                </c:pt>
                <c:pt idx="886">
                  <c:v>5.4852917292574022E-2</c:v>
                </c:pt>
                <c:pt idx="887">
                  <c:v>5.1383859606130976E-2</c:v>
                </c:pt>
                <c:pt idx="888">
                  <c:v>5.8526479002407802E-2</c:v>
                </c:pt>
                <c:pt idx="889">
                  <c:v>7.1643338835746972E-2</c:v>
                </c:pt>
                <c:pt idx="890">
                  <c:v>7.4225555270598265E-2</c:v>
                </c:pt>
                <c:pt idx="891">
                  <c:v>8.0690555099150199E-2</c:v>
                </c:pt>
                <c:pt idx="892">
                  <c:v>7.711379269218982E-2</c:v>
                </c:pt>
                <c:pt idx="893">
                  <c:v>8.6606400851378232E-2</c:v>
                </c:pt>
                <c:pt idx="894">
                  <c:v>0.12613746383803198</c:v>
                </c:pt>
                <c:pt idx="895">
                  <c:v>0.15436003086032446</c:v>
                </c:pt>
                <c:pt idx="896">
                  <c:v>0.18383400913224496</c:v>
                </c:pt>
                <c:pt idx="897">
                  <c:v>0.19096745891160957</c:v>
                </c:pt>
                <c:pt idx="898">
                  <c:v>0.1673702763991099</c:v>
                </c:pt>
                <c:pt idx="899">
                  <c:v>0.16076394959593665</c:v>
                </c:pt>
                <c:pt idx="900">
                  <c:v>0.14145218131720666</c:v>
                </c:pt>
                <c:pt idx="901">
                  <c:v>0.13391031603479753</c:v>
                </c:pt>
                <c:pt idx="902">
                  <c:v>0.12911667403512223</c:v>
                </c:pt>
                <c:pt idx="903">
                  <c:v>0.11153932381977703</c:v>
                </c:pt>
                <c:pt idx="904">
                  <c:v>0.10651098125071869</c:v>
                </c:pt>
                <c:pt idx="905">
                  <c:v>9.9557811376491945E-2</c:v>
                </c:pt>
                <c:pt idx="906">
                  <c:v>0.1023726797651421</c:v>
                </c:pt>
                <c:pt idx="907">
                  <c:v>0.11020431925067613</c:v>
                </c:pt>
                <c:pt idx="908">
                  <c:v>0.10779126539670841</c:v>
                </c:pt>
                <c:pt idx="909">
                  <c:v>0.103252708039275</c:v>
                </c:pt>
                <c:pt idx="910">
                  <c:v>0.10080085787080043</c:v>
                </c:pt>
                <c:pt idx="911">
                  <c:v>8.8950513503824241E-2</c:v>
                </c:pt>
                <c:pt idx="912">
                  <c:v>9.5438157512929861E-2</c:v>
                </c:pt>
                <c:pt idx="913">
                  <c:v>9.535228694642317E-2</c:v>
                </c:pt>
                <c:pt idx="914">
                  <c:v>9.0201334196316638E-2</c:v>
                </c:pt>
                <c:pt idx="915">
                  <c:v>8.8187789108616119E-2</c:v>
                </c:pt>
                <c:pt idx="916">
                  <c:v>7.9831468269096456E-2</c:v>
                </c:pt>
                <c:pt idx="917">
                  <c:v>7.5117412922571083E-2</c:v>
                </c:pt>
                <c:pt idx="918">
                  <c:v>7.3997590631725702E-2</c:v>
                </c:pt>
                <c:pt idx="919">
                  <c:v>8.0399946120621124E-2</c:v>
                </c:pt>
                <c:pt idx="920">
                  <c:v>7.876600362492793E-2</c:v>
                </c:pt>
                <c:pt idx="921">
                  <c:v>6.9866842319746283E-2</c:v>
                </c:pt>
                <c:pt idx="922">
                  <c:v>7.1423306088916103E-2</c:v>
                </c:pt>
                <c:pt idx="923">
                  <c:v>7.4706813791911617E-2</c:v>
                </c:pt>
                <c:pt idx="924">
                  <c:v>7.7091083833206939E-2</c:v>
                </c:pt>
                <c:pt idx="925">
                  <c:v>8.554225255928824E-2</c:v>
                </c:pt>
                <c:pt idx="926">
                  <c:v>8.90539204496818E-2</c:v>
                </c:pt>
                <c:pt idx="927">
                  <c:v>8.5446760536415853E-2</c:v>
                </c:pt>
                <c:pt idx="928">
                  <c:v>8.4548920674816161E-2</c:v>
                </c:pt>
                <c:pt idx="929">
                  <c:v>9.2794912163388615E-2</c:v>
                </c:pt>
                <c:pt idx="930">
                  <c:v>7.9056737453034459E-2</c:v>
                </c:pt>
                <c:pt idx="931">
                  <c:v>7.314090015793695E-2</c:v>
                </c:pt>
                <c:pt idx="932">
                  <c:v>6.4339201211206926E-2</c:v>
                </c:pt>
                <c:pt idx="933">
                  <c:v>5.2667964825116154E-2</c:v>
                </c:pt>
                <c:pt idx="934">
                  <c:v>6.6128985390716433E-2</c:v>
                </c:pt>
                <c:pt idx="935">
                  <c:v>6.6463066069404567E-2</c:v>
                </c:pt>
                <c:pt idx="936">
                  <c:v>7.0127284728678602E-2</c:v>
                </c:pt>
                <c:pt idx="937">
                  <c:v>7.416340774907948E-2</c:v>
                </c:pt>
                <c:pt idx="938">
                  <c:v>6.993137547537856E-2</c:v>
                </c:pt>
                <c:pt idx="939">
                  <c:v>6.3840246786819738E-2</c:v>
                </c:pt>
                <c:pt idx="940">
                  <c:v>6.7041117835551972E-2</c:v>
                </c:pt>
                <c:pt idx="941">
                  <c:v>6.7476870377456449E-2</c:v>
                </c:pt>
                <c:pt idx="942">
                  <c:v>5.9085529482531512E-2</c:v>
                </c:pt>
                <c:pt idx="943">
                  <c:v>5.9607296362376654E-2</c:v>
                </c:pt>
                <c:pt idx="944">
                  <c:v>5.8210324359180228E-2</c:v>
                </c:pt>
                <c:pt idx="945">
                  <c:v>5.3299385408310973E-2</c:v>
                </c:pt>
                <c:pt idx="946">
                  <c:v>5.0595631630580208E-2</c:v>
                </c:pt>
                <c:pt idx="947">
                  <c:v>4.7361327258609587E-2</c:v>
                </c:pt>
                <c:pt idx="948">
                  <c:v>4.4804755098835441E-2</c:v>
                </c:pt>
                <c:pt idx="949">
                  <c:v>3.5198661758856067E-2</c:v>
                </c:pt>
                <c:pt idx="950">
                  <c:v>4.2586004266449651E-2</c:v>
                </c:pt>
                <c:pt idx="951">
                  <c:v>4.1409989917044282E-2</c:v>
                </c:pt>
                <c:pt idx="952">
                  <c:v>4.1204734079015981E-2</c:v>
                </c:pt>
                <c:pt idx="953">
                  <c:v>4.7455160004057577E-2</c:v>
                </c:pt>
                <c:pt idx="954">
                  <c:v>4.1919421196157929E-2</c:v>
                </c:pt>
                <c:pt idx="955">
                  <c:v>4.8097841676926656E-2</c:v>
                </c:pt>
                <c:pt idx="956">
                  <c:v>4.3807912088563841E-2</c:v>
                </c:pt>
                <c:pt idx="957">
                  <c:v>3.8121742423420694E-2</c:v>
                </c:pt>
                <c:pt idx="958">
                  <c:v>3.7490459264823812E-2</c:v>
                </c:pt>
                <c:pt idx="959">
                  <c:v>3.3085039295916982E-2</c:v>
                </c:pt>
                <c:pt idx="960">
                  <c:v>2.8960201816122019E-2</c:v>
                </c:pt>
                <c:pt idx="961">
                  <c:v>3.1539972612084168E-2</c:v>
                </c:pt>
                <c:pt idx="962">
                  <c:v>2.7606822348707542E-2</c:v>
                </c:pt>
                <c:pt idx="963">
                  <c:v>2.7532071348544119E-2</c:v>
                </c:pt>
                <c:pt idx="964">
                  <c:v>2.3974296788959411E-2</c:v>
                </c:pt>
                <c:pt idx="965">
                  <c:v>2.4167077714554598E-2</c:v>
                </c:pt>
                <c:pt idx="966">
                  <c:v>2.7699265783509709E-2</c:v>
                </c:pt>
                <c:pt idx="967">
                  <c:v>2.4737405448914236E-2</c:v>
                </c:pt>
                <c:pt idx="968">
                  <c:v>2.3816205937602117E-2</c:v>
                </c:pt>
                <c:pt idx="969">
                  <c:v>2.5660250109034409E-2</c:v>
                </c:pt>
                <c:pt idx="970">
                  <c:v>2.2803897698248109E-2</c:v>
                </c:pt>
                <c:pt idx="971">
                  <c:v>2.9759669370067472E-2</c:v>
                </c:pt>
                <c:pt idx="972">
                  <c:v>3.5589597760895694E-2</c:v>
                </c:pt>
                <c:pt idx="973">
                  <c:v>3.4273279585979533E-2</c:v>
                </c:pt>
                <c:pt idx="974">
                  <c:v>4.4123950946979525E-2</c:v>
                </c:pt>
                <c:pt idx="975">
                  <c:v>4.1946633213939287E-2</c:v>
                </c:pt>
                <c:pt idx="976">
                  <c:v>5.3306094652677737E-2</c:v>
                </c:pt>
                <c:pt idx="977">
                  <c:v>5.4248086846699461E-2</c:v>
                </c:pt>
                <c:pt idx="978">
                  <c:v>4.6253888786050606E-2</c:v>
                </c:pt>
                <c:pt idx="979">
                  <c:v>5.4918204529676828E-2</c:v>
                </c:pt>
                <c:pt idx="980">
                  <c:v>4.5446342142884295E-2</c:v>
                </c:pt>
                <c:pt idx="981">
                  <c:v>4.7636186838869971E-2</c:v>
                </c:pt>
                <c:pt idx="982">
                  <c:v>5.0951862772534565E-2</c:v>
                </c:pt>
                <c:pt idx="983">
                  <c:v>4.6330495481403292E-2</c:v>
                </c:pt>
              </c:numCache>
            </c:numRef>
          </c:val>
          <c:extLst>
            <c:ext xmlns:c16="http://schemas.microsoft.com/office/drawing/2014/chart" uri="{C3380CC4-5D6E-409C-BE32-E72D297353CC}">
              <c16:uniqueId val="{00000001-877D-4835-AD98-5F9DFBA2623F}"/>
            </c:ext>
          </c:extLst>
        </c:ser>
        <c:ser>
          <c:idx val="2"/>
          <c:order val="3"/>
          <c:tx>
            <c:strRef>
              <c:f>'Financial stress indicator'!$D$7</c:f>
              <c:strCache>
                <c:ptCount val="1"/>
                <c:pt idx="0">
                  <c:v>Bond market</c:v>
                </c:pt>
              </c:strCache>
            </c:strRef>
          </c:tx>
          <c:spPr>
            <a:solidFill>
              <a:schemeClr val="accent3"/>
            </a:solidFill>
          </c:spPr>
          <c:cat>
            <c:numRef>
              <c:f>'Financial stress indicator'!$A$8:$A$991</c:f>
              <c:numCache>
                <c:formatCode>m/d/yyyy</c:formatCode>
                <c:ptCount val="98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numCache>
            </c:numRef>
          </c:cat>
          <c:val>
            <c:numRef>
              <c:f>'Financial stress indicator'!$D$8:$D$991</c:f>
              <c:numCache>
                <c:formatCode>0.000</c:formatCode>
                <c:ptCount val="984"/>
                <c:pt idx="0">
                  <c:v>4.6511851873537853E-2</c:v>
                </c:pt>
                <c:pt idx="1">
                  <c:v>4.3940068999243853E-2</c:v>
                </c:pt>
                <c:pt idx="2">
                  <c:v>4.9232031636508244E-2</c:v>
                </c:pt>
                <c:pt idx="3">
                  <c:v>5.6076442653215514E-2</c:v>
                </c:pt>
                <c:pt idx="4">
                  <c:v>5.6607299856843291E-2</c:v>
                </c:pt>
                <c:pt idx="5">
                  <c:v>5.8325625322860536E-2</c:v>
                </c:pt>
                <c:pt idx="6">
                  <c:v>5.1336689391081443E-2</c:v>
                </c:pt>
                <c:pt idx="7">
                  <c:v>5.3479300444681258E-2</c:v>
                </c:pt>
                <c:pt idx="8">
                  <c:v>5.7931132333466626E-2</c:v>
                </c:pt>
                <c:pt idx="9">
                  <c:v>5.3335149694848087E-2</c:v>
                </c:pt>
                <c:pt idx="10">
                  <c:v>5.9426528500253047E-2</c:v>
                </c:pt>
                <c:pt idx="11">
                  <c:v>5.2742837975887455E-2</c:v>
                </c:pt>
                <c:pt idx="12">
                  <c:v>4.7434774359175196E-2</c:v>
                </c:pt>
                <c:pt idx="13">
                  <c:v>4.7801780557668552E-2</c:v>
                </c:pt>
                <c:pt idx="14">
                  <c:v>4.3712445081108824E-2</c:v>
                </c:pt>
                <c:pt idx="15">
                  <c:v>4.7015165619996885E-2</c:v>
                </c:pt>
                <c:pt idx="16">
                  <c:v>4.6784197036484461E-2</c:v>
                </c:pt>
                <c:pt idx="17">
                  <c:v>4.8970702970926337E-2</c:v>
                </c:pt>
                <c:pt idx="18">
                  <c:v>5.3458696290477753E-2</c:v>
                </c:pt>
                <c:pt idx="19">
                  <c:v>5.5195556635832657E-2</c:v>
                </c:pt>
                <c:pt idx="20">
                  <c:v>5.8781613702800467E-2</c:v>
                </c:pt>
                <c:pt idx="21">
                  <c:v>6.0052729505308634E-2</c:v>
                </c:pt>
                <c:pt idx="22">
                  <c:v>5.8387877678903126E-2</c:v>
                </c:pt>
                <c:pt idx="23">
                  <c:v>5.3415492021132091E-2</c:v>
                </c:pt>
                <c:pt idx="24">
                  <c:v>4.4806622519964492E-2</c:v>
                </c:pt>
                <c:pt idx="25">
                  <c:v>4.4305792925992071E-2</c:v>
                </c:pt>
                <c:pt idx="26">
                  <c:v>4.1142355933397178E-2</c:v>
                </c:pt>
                <c:pt idx="27">
                  <c:v>4.0709336486502427E-2</c:v>
                </c:pt>
                <c:pt idx="28">
                  <c:v>4.3949207410553956E-2</c:v>
                </c:pt>
                <c:pt idx="29">
                  <c:v>4.2010230726780916E-2</c:v>
                </c:pt>
                <c:pt idx="30">
                  <c:v>3.9201263652337462E-2</c:v>
                </c:pt>
                <c:pt idx="31">
                  <c:v>3.5574556518684901E-2</c:v>
                </c:pt>
                <c:pt idx="32">
                  <c:v>3.994543127397486E-2</c:v>
                </c:pt>
                <c:pt idx="33">
                  <c:v>3.8257005916083477E-2</c:v>
                </c:pt>
                <c:pt idx="34">
                  <c:v>3.6648392266392313E-2</c:v>
                </c:pt>
                <c:pt idx="35">
                  <c:v>3.6291901397022638E-2</c:v>
                </c:pt>
                <c:pt idx="36">
                  <c:v>3.6490738928495761E-2</c:v>
                </c:pt>
                <c:pt idx="37">
                  <c:v>3.4638662742049665E-2</c:v>
                </c:pt>
                <c:pt idx="38">
                  <c:v>3.7979542248712146E-2</c:v>
                </c:pt>
                <c:pt idx="39">
                  <c:v>3.7935740842687436E-2</c:v>
                </c:pt>
                <c:pt idx="40">
                  <c:v>3.4465744844641176E-2</c:v>
                </c:pt>
                <c:pt idx="41">
                  <c:v>3.8950632660249951E-2</c:v>
                </c:pt>
                <c:pt idx="42">
                  <c:v>3.7363190497352657E-2</c:v>
                </c:pt>
                <c:pt idx="43">
                  <c:v>3.6318190663801098E-2</c:v>
                </c:pt>
                <c:pt idx="44">
                  <c:v>3.3626351196947325E-2</c:v>
                </c:pt>
                <c:pt idx="45">
                  <c:v>2.9448596127297742E-2</c:v>
                </c:pt>
                <c:pt idx="46">
                  <c:v>3.1353127669513502E-2</c:v>
                </c:pt>
                <c:pt idx="47">
                  <c:v>3.0022569494918667E-2</c:v>
                </c:pt>
                <c:pt idx="48">
                  <c:v>2.6491631313587609E-2</c:v>
                </c:pt>
                <c:pt idx="49">
                  <c:v>2.6870457031564727E-2</c:v>
                </c:pt>
                <c:pt idx="50">
                  <c:v>2.6607526618674861E-2</c:v>
                </c:pt>
                <c:pt idx="51">
                  <c:v>2.743598130431155E-2</c:v>
                </c:pt>
                <c:pt idx="52">
                  <c:v>2.9923390788412534E-2</c:v>
                </c:pt>
                <c:pt idx="53">
                  <c:v>3.0425658057783633E-2</c:v>
                </c:pt>
                <c:pt idx="54">
                  <c:v>2.5614580520593802E-2</c:v>
                </c:pt>
                <c:pt idx="55">
                  <c:v>2.4225924723883657E-2</c:v>
                </c:pt>
                <c:pt idx="56">
                  <c:v>2.4769756296714535E-2</c:v>
                </c:pt>
                <c:pt idx="57">
                  <c:v>2.0240172125362915E-2</c:v>
                </c:pt>
                <c:pt idx="58">
                  <c:v>2.4215721157735078E-2</c:v>
                </c:pt>
                <c:pt idx="59">
                  <c:v>2.5083882947087834E-2</c:v>
                </c:pt>
                <c:pt idx="60">
                  <c:v>2.2245546458308507E-2</c:v>
                </c:pt>
                <c:pt idx="61">
                  <c:v>2.3862050920707797E-2</c:v>
                </c:pt>
                <c:pt idx="62">
                  <c:v>2.3517096034524364E-2</c:v>
                </c:pt>
                <c:pt idx="63">
                  <c:v>2.2999210464051491E-2</c:v>
                </c:pt>
                <c:pt idx="64">
                  <c:v>2.3398767912464542E-2</c:v>
                </c:pt>
                <c:pt idx="65">
                  <c:v>2.1826159815227533E-2</c:v>
                </c:pt>
                <c:pt idx="66">
                  <c:v>1.5704653034262262E-2</c:v>
                </c:pt>
                <c:pt idx="67">
                  <c:v>1.6595286406983135E-2</c:v>
                </c:pt>
                <c:pt idx="68">
                  <c:v>1.6717512353931058E-2</c:v>
                </c:pt>
                <c:pt idx="69">
                  <c:v>2.0602322731367542E-2</c:v>
                </c:pt>
                <c:pt idx="70">
                  <c:v>2.3757176342580413E-2</c:v>
                </c:pt>
                <c:pt idx="71">
                  <c:v>2.0504405351000322E-2</c:v>
                </c:pt>
                <c:pt idx="72">
                  <c:v>1.8861458617461739E-2</c:v>
                </c:pt>
                <c:pt idx="73">
                  <c:v>1.6277875358869723E-2</c:v>
                </c:pt>
                <c:pt idx="74">
                  <c:v>1.3371617835743539E-2</c:v>
                </c:pt>
                <c:pt idx="75">
                  <c:v>1.7433244982629846E-2</c:v>
                </c:pt>
                <c:pt idx="76">
                  <c:v>1.6601232462955907E-2</c:v>
                </c:pt>
                <c:pt idx="77">
                  <c:v>1.6246282340367239E-2</c:v>
                </c:pt>
                <c:pt idx="78">
                  <c:v>1.7374438049229234E-2</c:v>
                </c:pt>
                <c:pt idx="79">
                  <c:v>1.6053912952988907E-2</c:v>
                </c:pt>
                <c:pt idx="80">
                  <c:v>1.9124935729598846E-2</c:v>
                </c:pt>
                <c:pt idx="81">
                  <c:v>1.7395600982011417E-2</c:v>
                </c:pt>
                <c:pt idx="82">
                  <c:v>1.6507242638625973E-2</c:v>
                </c:pt>
                <c:pt idx="83">
                  <c:v>1.4290734607745112E-2</c:v>
                </c:pt>
                <c:pt idx="84">
                  <c:v>1.2409959548851745E-2</c:v>
                </c:pt>
                <c:pt idx="85">
                  <c:v>1.2535074512092294E-2</c:v>
                </c:pt>
                <c:pt idx="86">
                  <c:v>1.1583652552433788E-2</c:v>
                </c:pt>
                <c:pt idx="87">
                  <c:v>1.1538186248034656E-2</c:v>
                </c:pt>
                <c:pt idx="88">
                  <c:v>1.108588434149735E-2</c:v>
                </c:pt>
                <c:pt idx="89">
                  <c:v>1.0989718163684043E-2</c:v>
                </c:pt>
                <c:pt idx="90">
                  <c:v>1.125335844722576E-2</c:v>
                </c:pt>
                <c:pt idx="91">
                  <c:v>1.1522515041705617E-2</c:v>
                </c:pt>
                <c:pt idx="92">
                  <c:v>1.3615568558081374E-2</c:v>
                </c:pt>
                <c:pt idx="93">
                  <c:v>1.537994799048646E-2</c:v>
                </c:pt>
                <c:pt idx="94">
                  <c:v>1.4938301265875198E-2</c:v>
                </c:pt>
                <c:pt idx="95">
                  <c:v>1.3300642868090951E-2</c:v>
                </c:pt>
                <c:pt idx="96">
                  <c:v>9.1109012208408849E-3</c:v>
                </c:pt>
                <c:pt idx="97">
                  <c:v>9.2368117932596413E-3</c:v>
                </c:pt>
                <c:pt idx="98">
                  <c:v>1.2308128357600265E-2</c:v>
                </c:pt>
                <c:pt idx="99">
                  <c:v>1.4532636346035695E-2</c:v>
                </c:pt>
                <c:pt idx="100">
                  <c:v>1.6199691325068176E-2</c:v>
                </c:pt>
                <c:pt idx="101">
                  <c:v>1.47179690242024E-2</c:v>
                </c:pt>
                <c:pt idx="102">
                  <c:v>1.3242468297179479E-2</c:v>
                </c:pt>
                <c:pt idx="103">
                  <c:v>1.1196879542087215E-2</c:v>
                </c:pt>
                <c:pt idx="104">
                  <c:v>1.0568009275653109E-2</c:v>
                </c:pt>
                <c:pt idx="105">
                  <c:v>1.0657641608163376E-2</c:v>
                </c:pt>
                <c:pt idx="106">
                  <c:v>9.7839909900451338E-3</c:v>
                </c:pt>
                <c:pt idx="107">
                  <c:v>9.6290015340348683E-3</c:v>
                </c:pt>
                <c:pt idx="108">
                  <c:v>1.0302315245640264E-2</c:v>
                </c:pt>
                <c:pt idx="109">
                  <c:v>8.8099260550436615E-3</c:v>
                </c:pt>
                <c:pt idx="110">
                  <c:v>9.6674278189273193E-3</c:v>
                </c:pt>
                <c:pt idx="111">
                  <c:v>1.014590149973265E-2</c:v>
                </c:pt>
                <c:pt idx="112">
                  <c:v>9.2654740802136214E-3</c:v>
                </c:pt>
                <c:pt idx="113">
                  <c:v>1.0404398673458888E-2</c:v>
                </c:pt>
                <c:pt idx="114">
                  <c:v>1.1252111488521749E-2</c:v>
                </c:pt>
                <c:pt idx="115">
                  <c:v>1.0720436064984407E-2</c:v>
                </c:pt>
                <c:pt idx="116">
                  <c:v>1.1202096502009505E-2</c:v>
                </c:pt>
                <c:pt idx="117">
                  <c:v>9.7519903742462593E-3</c:v>
                </c:pt>
                <c:pt idx="118">
                  <c:v>9.3183682234215109E-3</c:v>
                </c:pt>
                <c:pt idx="119">
                  <c:v>1.1053740877263385E-2</c:v>
                </c:pt>
                <c:pt idx="120">
                  <c:v>1.4776132035544072E-2</c:v>
                </c:pt>
                <c:pt idx="121">
                  <c:v>1.61340852149029E-2</c:v>
                </c:pt>
                <c:pt idx="122">
                  <c:v>1.6213303461594927E-2</c:v>
                </c:pt>
                <c:pt idx="123">
                  <c:v>1.7379796855344732E-2</c:v>
                </c:pt>
                <c:pt idx="124">
                  <c:v>1.6279062065455454E-2</c:v>
                </c:pt>
                <c:pt idx="125">
                  <c:v>1.7757070848223339E-2</c:v>
                </c:pt>
                <c:pt idx="126">
                  <c:v>1.7963821840109084E-2</c:v>
                </c:pt>
                <c:pt idx="127">
                  <c:v>1.6655170174200391E-2</c:v>
                </c:pt>
                <c:pt idx="128">
                  <c:v>1.4406030625867535E-2</c:v>
                </c:pt>
                <c:pt idx="129">
                  <c:v>1.2645661419123103E-2</c:v>
                </c:pt>
                <c:pt idx="130">
                  <c:v>1.1869258908022035E-2</c:v>
                </c:pt>
                <c:pt idx="131">
                  <c:v>1.0089802496635786E-2</c:v>
                </c:pt>
                <c:pt idx="132">
                  <c:v>9.6748888982342227E-3</c:v>
                </c:pt>
                <c:pt idx="133">
                  <c:v>8.2502418119123205E-3</c:v>
                </c:pt>
                <c:pt idx="134">
                  <c:v>7.1200950350840302E-3</c:v>
                </c:pt>
                <c:pt idx="135">
                  <c:v>7.188312695368711E-3</c:v>
                </c:pt>
                <c:pt idx="136">
                  <c:v>7.6774067890813752E-3</c:v>
                </c:pt>
                <c:pt idx="137">
                  <c:v>7.2045535949583246E-3</c:v>
                </c:pt>
                <c:pt idx="138">
                  <c:v>6.7131199337854101E-3</c:v>
                </c:pt>
                <c:pt idx="139">
                  <c:v>7.2668778967836418E-3</c:v>
                </c:pt>
                <c:pt idx="140">
                  <c:v>5.3939282883282745E-3</c:v>
                </c:pt>
                <c:pt idx="141">
                  <c:v>6.2731841064227823E-3</c:v>
                </c:pt>
                <c:pt idx="142">
                  <c:v>7.3867082521218231E-3</c:v>
                </c:pt>
                <c:pt idx="143">
                  <c:v>8.4679598418881587E-3</c:v>
                </c:pt>
                <c:pt idx="144">
                  <c:v>1.2286800195929422E-2</c:v>
                </c:pt>
                <c:pt idx="145">
                  <c:v>1.3268640564726947E-2</c:v>
                </c:pt>
                <c:pt idx="146">
                  <c:v>1.3199834545257128E-2</c:v>
                </c:pt>
                <c:pt idx="147">
                  <c:v>1.4475255828749974E-2</c:v>
                </c:pt>
                <c:pt idx="148">
                  <c:v>1.3897413697146931E-2</c:v>
                </c:pt>
                <c:pt idx="149">
                  <c:v>1.4885490796684567E-2</c:v>
                </c:pt>
                <c:pt idx="150">
                  <c:v>1.408475108831563E-2</c:v>
                </c:pt>
                <c:pt idx="151">
                  <c:v>1.1124080873354654E-2</c:v>
                </c:pt>
                <c:pt idx="152">
                  <c:v>8.8347854758389702E-3</c:v>
                </c:pt>
                <c:pt idx="153">
                  <c:v>6.7537405399751907E-3</c:v>
                </c:pt>
                <c:pt idx="154">
                  <c:v>8.0788036975616758E-3</c:v>
                </c:pt>
                <c:pt idx="155">
                  <c:v>8.9160861522191905E-3</c:v>
                </c:pt>
                <c:pt idx="156">
                  <c:v>9.5851191456085144E-3</c:v>
                </c:pt>
                <c:pt idx="157">
                  <c:v>1.1397856324156359E-2</c:v>
                </c:pt>
                <c:pt idx="158">
                  <c:v>1.0351425877032271E-2</c:v>
                </c:pt>
                <c:pt idx="159">
                  <c:v>1.1346258301924131E-2</c:v>
                </c:pt>
                <c:pt idx="160">
                  <c:v>1.1850876039501891E-2</c:v>
                </c:pt>
                <c:pt idx="161">
                  <c:v>1.1135631825557747E-2</c:v>
                </c:pt>
                <c:pt idx="162">
                  <c:v>1.27437860771187E-2</c:v>
                </c:pt>
                <c:pt idx="163">
                  <c:v>1.3090561263148399E-2</c:v>
                </c:pt>
                <c:pt idx="164">
                  <c:v>1.2364831766028272E-2</c:v>
                </c:pt>
                <c:pt idx="165">
                  <c:v>1.177845939291282E-2</c:v>
                </c:pt>
                <c:pt idx="166">
                  <c:v>1.4287345340577965E-2</c:v>
                </c:pt>
                <c:pt idx="167">
                  <c:v>1.7158851747881208E-2</c:v>
                </c:pt>
                <c:pt idx="168">
                  <c:v>1.8259628257192982E-2</c:v>
                </c:pt>
                <c:pt idx="169">
                  <c:v>1.9207783680443895E-2</c:v>
                </c:pt>
                <c:pt idx="170">
                  <c:v>1.6878750094539752E-2</c:v>
                </c:pt>
                <c:pt idx="171">
                  <c:v>1.4377552797796532E-2</c:v>
                </c:pt>
                <c:pt idx="172">
                  <c:v>1.5298576741209272E-2</c:v>
                </c:pt>
                <c:pt idx="173">
                  <c:v>2.3193558926976183E-2</c:v>
                </c:pt>
                <c:pt idx="174">
                  <c:v>2.8577196229221689E-2</c:v>
                </c:pt>
                <c:pt idx="175">
                  <c:v>3.3094882098255285E-2</c:v>
                </c:pt>
                <c:pt idx="176">
                  <c:v>3.8567958158307679E-2</c:v>
                </c:pt>
                <c:pt idx="177">
                  <c:v>3.3611597378425992E-2</c:v>
                </c:pt>
                <c:pt idx="178">
                  <c:v>3.0596141007373324E-2</c:v>
                </c:pt>
                <c:pt idx="179">
                  <c:v>2.9568503567350107E-2</c:v>
                </c:pt>
                <c:pt idx="180">
                  <c:v>2.4961671187000878E-2</c:v>
                </c:pt>
                <c:pt idx="181">
                  <c:v>2.3575210179177367E-2</c:v>
                </c:pt>
                <c:pt idx="182">
                  <c:v>2.2189228857644003E-2</c:v>
                </c:pt>
                <c:pt idx="183">
                  <c:v>1.8340042246722459E-2</c:v>
                </c:pt>
                <c:pt idx="184">
                  <c:v>1.8589547156654521E-2</c:v>
                </c:pt>
                <c:pt idx="185">
                  <c:v>1.6404729523014819E-2</c:v>
                </c:pt>
                <c:pt idx="186">
                  <c:v>1.6674705755342623E-2</c:v>
                </c:pt>
                <c:pt idx="187">
                  <c:v>1.8645751438377735E-2</c:v>
                </c:pt>
                <c:pt idx="188">
                  <c:v>1.6903373592593744E-2</c:v>
                </c:pt>
                <c:pt idx="189">
                  <c:v>2.047977699349296E-2</c:v>
                </c:pt>
                <c:pt idx="190">
                  <c:v>2.1394050566942005E-2</c:v>
                </c:pt>
                <c:pt idx="191">
                  <c:v>2.3017151166948184E-2</c:v>
                </c:pt>
                <c:pt idx="192">
                  <c:v>2.3579144523576071E-2</c:v>
                </c:pt>
                <c:pt idx="193">
                  <c:v>2.2958637077444246E-2</c:v>
                </c:pt>
                <c:pt idx="194">
                  <c:v>2.055491434655389E-2</c:v>
                </c:pt>
                <c:pt idx="195">
                  <c:v>1.7113019174674712E-2</c:v>
                </c:pt>
                <c:pt idx="196">
                  <c:v>1.836563763621521E-2</c:v>
                </c:pt>
                <c:pt idx="197">
                  <c:v>1.8939428089633465E-2</c:v>
                </c:pt>
                <c:pt idx="198">
                  <c:v>1.9641931342707107E-2</c:v>
                </c:pt>
                <c:pt idx="199">
                  <c:v>1.9312397005808883E-2</c:v>
                </c:pt>
                <c:pt idx="200">
                  <c:v>1.7086404278661052E-2</c:v>
                </c:pt>
                <c:pt idx="201">
                  <c:v>1.6151909707212052E-2</c:v>
                </c:pt>
                <c:pt idx="202">
                  <c:v>1.4830977358075486E-2</c:v>
                </c:pt>
                <c:pt idx="203">
                  <c:v>1.5991510813953717E-2</c:v>
                </c:pt>
                <c:pt idx="204">
                  <c:v>1.692793390780855E-2</c:v>
                </c:pt>
                <c:pt idx="205">
                  <c:v>1.5167709461793331E-2</c:v>
                </c:pt>
                <c:pt idx="206">
                  <c:v>1.795692220803928E-2</c:v>
                </c:pt>
                <c:pt idx="207">
                  <c:v>1.8161738716598007E-2</c:v>
                </c:pt>
                <c:pt idx="208">
                  <c:v>1.7114204164756005E-2</c:v>
                </c:pt>
                <c:pt idx="209">
                  <c:v>1.6939430851755408E-2</c:v>
                </c:pt>
                <c:pt idx="210">
                  <c:v>1.4650959632497192E-2</c:v>
                </c:pt>
                <c:pt idx="211">
                  <c:v>1.3434412339834769E-2</c:v>
                </c:pt>
                <c:pt idx="212">
                  <c:v>1.4418596089632398E-2</c:v>
                </c:pt>
                <c:pt idx="213">
                  <c:v>1.472323895157868E-2</c:v>
                </c:pt>
                <c:pt idx="214">
                  <c:v>1.7283586089653941E-2</c:v>
                </c:pt>
                <c:pt idx="215">
                  <c:v>1.8939429183914093E-2</c:v>
                </c:pt>
                <c:pt idx="216">
                  <c:v>1.9538347803379374E-2</c:v>
                </c:pt>
                <c:pt idx="217">
                  <c:v>2.2378645553186808E-2</c:v>
                </c:pt>
                <c:pt idx="218">
                  <c:v>2.1260395381584519E-2</c:v>
                </c:pt>
                <c:pt idx="219">
                  <c:v>2.0888007525583542E-2</c:v>
                </c:pt>
                <c:pt idx="220">
                  <c:v>2.1568235054017802E-2</c:v>
                </c:pt>
                <c:pt idx="221">
                  <c:v>1.9813906142699962E-2</c:v>
                </c:pt>
                <c:pt idx="222">
                  <c:v>1.8999328385654088E-2</c:v>
                </c:pt>
                <c:pt idx="223">
                  <c:v>2.0590028685697065E-2</c:v>
                </c:pt>
                <c:pt idx="224">
                  <c:v>1.9418988858497018E-2</c:v>
                </c:pt>
                <c:pt idx="225">
                  <c:v>2.2189923773618413E-2</c:v>
                </c:pt>
                <c:pt idx="226">
                  <c:v>2.1389660765094853E-2</c:v>
                </c:pt>
                <c:pt idx="227">
                  <c:v>1.9307329177339152E-2</c:v>
                </c:pt>
                <c:pt idx="228">
                  <c:v>2.3265571644749128E-2</c:v>
                </c:pt>
                <c:pt idx="229">
                  <c:v>2.3175056968287144E-2</c:v>
                </c:pt>
                <c:pt idx="230">
                  <c:v>2.5663893724166789E-2</c:v>
                </c:pt>
                <c:pt idx="231">
                  <c:v>2.6692124054390535E-2</c:v>
                </c:pt>
                <c:pt idx="232">
                  <c:v>2.6778218798534842E-2</c:v>
                </c:pt>
                <c:pt idx="233">
                  <c:v>2.728824510413546E-2</c:v>
                </c:pt>
                <c:pt idx="234">
                  <c:v>2.7775846560978631E-2</c:v>
                </c:pt>
                <c:pt idx="235">
                  <c:v>3.3707963424247298E-2</c:v>
                </c:pt>
                <c:pt idx="236">
                  <c:v>3.6794576295988576E-2</c:v>
                </c:pt>
                <c:pt idx="237">
                  <c:v>4.2167244765331915E-2</c:v>
                </c:pt>
                <c:pt idx="238">
                  <c:v>4.8768407554859575E-2</c:v>
                </c:pt>
                <c:pt idx="239">
                  <c:v>5.3228206010456275E-2</c:v>
                </c:pt>
                <c:pt idx="240">
                  <c:v>5.4682633234058725E-2</c:v>
                </c:pt>
                <c:pt idx="241">
                  <c:v>5.131937246394426E-2</c:v>
                </c:pt>
                <c:pt idx="242">
                  <c:v>4.9200128265790892E-2</c:v>
                </c:pt>
                <c:pt idx="243">
                  <c:v>5.0312915106865322E-2</c:v>
                </c:pt>
                <c:pt idx="244">
                  <c:v>4.8588202236818062E-2</c:v>
                </c:pt>
                <c:pt idx="245">
                  <c:v>4.6757149736760872E-2</c:v>
                </c:pt>
                <c:pt idx="246">
                  <c:v>4.6751843110341362E-2</c:v>
                </c:pt>
                <c:pt idx="247">
                  <c:v>4.341397757417538E-2</c:v>
                </c:pt>
                <c:pt idx="248">
                  <c:v>4.8420683957644164E-2</c:v>
                </c:pt>
                <c:pt idx="249">
                  <c:v>5.1511876114272159E-2</c:v>
                </c:pt>
                <c:pt idx="250">
                  <c:v>5.1983503384681322E-2</c:v>
                </c:pt>
                <c:pt idx="251">
                  <c:v>4.8139709537200717E-2</c:v>
                </c:pt>
                <c:pt idx="252">
                  <c:v>4.5755472973418053E-2</c:v>
                </c:pt>
                <c:pt idx="253">
                  <c:v>5.1680343397308218E-2</c:v>
                </c:pt>
                <c:pt idx="254">
                  <c:v>5.579568845423203E-2</c:v>
                </c:pt>
                <c:pt idx="255">
                  <c:v>5.9841685661867816E-2</c:v>
                </c:pt>
                <c:pt idx="256">
                  <c:v>5.4257148465441045E-2</c:v>
                </c:pt>
                <c:pt idx="257">
                  <c:v>5.0420107918530709E-2</c:v>
                </c:pt>
                <c:pt idx="258">
                  <c:v>5.4845199261251996E-2</c:v>
                </c:pt>
                <c:pt idx="259">
                  <c:v>5.3994493386383222E-2</c:v>
                </c:pt>
                <c:pt idx="260">
                  <c:v>6.005191600561164E-2</c:v>
                </c:pt>
                <c:pt idx="261">
                  <c:v>7.0439959851458164E-2</c:v>
                </c:pt>
                <c:pt idx="262">
                  <c:v>7.1985585487863046E-2</c:v>
                </c:pt>
                <c:pt idx="263">
                  <c:v>7.9755734867501593E-2</c:v>
                </c:pt>
                <c:pt idx="264">
                  <c:v>8.7028712356126942E-2</c:v>
                </c:pt>
                <c:pt idx="265">
                  <c:v>8.0639969392307331E-2</c:v>
                </c:pt>
                <c:pt idx="266">
                  <c:v>8.106664704146864E-2</c:v>
                </c:pt>
                <c:pt idx="267">
                  <c:v>7.6342270603300275E-2</c:v>
                </c:pt>
                <c:pt idx="268">
                  <c:v>7.0585985396030226E-2</c:v>
                </c:pt>
                <c:pt idx="269">
                  <c:v>7.4671938983325609E-2</c:v>
                </c:pt>
                <c:pt idx="270">
                  <c:v>7.1250400940353426E-2</c:v>
                </c:pt>
                <c:pt idx="271">
                  <c:v>7.7415728822162522E-2</c:v>
                </c:pt>
                <c:pt idx="272">
                  <c:v>8.1734033413442472E-2</c:v>
                </c:pt>
                <c:pt idx="273">
                  <c:v>8.2853797541561525E-2</c:v>
                </c:pt>
                <c:pt idx="274">
                  <c:v>8.432224810050698E-2</c:v>
                </c:pt>
                <c:pt idx="275">
                  <c:v>8.2368218283005917E-2</c:v>
                </c:pt>
                <c:pt idx="276">
                  <c:v>8.3720017249118192E-2</c:v>
                </c:pt>
                <c:pt idx="277">
                  <c:v>7.981462024136568E-2</c:v>
                </c:pt>
                <c:pt idx="278">
                  <c:v>7.7666234534581435E-2</c:v>
                </c:pt>
                <c:pt idx="279">
                  <c:v>8.1162619018160409E-2</c:v>
                </c:pt>
                <c:pt idx="280">
                  <c:v>8.199712225687536E-2</c:v>
                </c:pt>
                <c:pt idx="281">
                  <c:v>8.733394199037578E-2</c:v>
                </c:pt>
                <c:pt idx="282">
                  <c:v>8.9044051422477274E-2</c:v>
                </c:pt>
                <c:pt idx="283">
                  <c:v>8.7479244441785231E-2</c:v>
                </c:pt>
                <c:pt idx="284">
                  <c:v>9.3792492958212029E-2</c:v>
                </c:pt>
                <c:pt idx="285">
                  <c:v>9.1909614663859621E-2</c:v>
                </c:pt>
                <c:pt idx="286">
                  <c:v>9.778008007008733E-2</c:v>
                </c:pt>
                <c:pt idx="287">
                  <c:v>9.931478737835131E-2</c:v>
                </c:pt>
                <c:pt idx="288">
                  <c:v>9.2005409582355133E-2</c:v>
                </c:pt>
                <c:pt idx="289">
                  <c:v>9.2047072141933098E-2</c:v>
                </c:pt>
                <c:pt idx="290">
                  <c:v>8.7371935590968897E-2</c:v>
                </c:pt>
                <c:pt idx="291">
                  <c:v>8.8969800660262499E-2</c:v>
                </c:pt>
                <c:pt idx="292">
                  <c:v>9.1351733452858463E-2</c:v>
                </c:pt>
                <c:pt idx="293">
                  <c:v>9.8376226309180595E-2</c:v>
                </c:pt>
                <c:pt idx="294">
                  <c:v>0.10750898740858855</c:v>
                </c:pt>
                <c:pt idx="295">
                  <c:v>0.11426103733400822</c:v>
                </c:pt>
                <c:pt idx="296">
                  <c:v>0.12406480638757941</c:v>
                </c:pt>
                <c:pt idx="297">
                  <c:v>0.13006840575869813</c:v>
                </c:pt>
                <c:pt idx="298">
                  <c:v>0.13548965649660566</c:v>
                </c:pt>
                <c:pt idx="299">
                  <c:v>0.13582637464156544</c:v>
                </c:pt>
                <c:pt idx="300">
                  <c:v>0.1371804408908798</c:v>
                </c:pt>
                <c:pt idx="301">
                  <c:v>0.12832537976113551</c:v>
                </c:pt>
                <c:pt idx="302">
                  <c:v>0.12483322428580104</c:v>
                </c:pt>
                <c:pt idx="303">
                  <c:v>0.12196667565128642</c:v>
                </c:pt>
                <c:pt idx="304">
                  <c:v>0.1196667262338382</c:v>
                </c:pt>
                <c:pt idx="305">
                  <c:v>0.12284544732155819</c:v>
                </c:pt>
                <c:pt idx="306">
                  <c:v>0.12336184047978271</c:v>
                </c:pt>
                <c:pt idx="307">
                  <c:v>0.1248854912305197</c:v>
                </c:pt>
                <c:pt idx="308">
                  <c:v>0.12292749914898013</c:v>
                </c:pt>
                <c:pt idx="309">
                  <c:v>0.1224524419895206</c:v>
                </c:pt>
                <c:pt idx="310">
                  <c:v>0.1112154897834348</c:v>
                </c:pt>
                <c:pt idx="311">
                  <c:v>0.11375769117557322</c:v>
                </c:pt>
                <c:pt idx="312">
                  <c:v>0.11199812612751245</c:v>
                </c:pt>
                <c:pt idx="313">
                  <c:v>0.11046931096840312</c:v>
                </c:pt>
                <c:pt idx="314">
                  <c:v>0.11274814035125322</c:v>
                </c:pt>
                <c:pt idx="315">
                  <c:v>0.10366185270219019</c:v>
                </c:pt>
                <c:pt idx="316">
                  <c:v>9.9667276262662113E-2</c:v>
                </c:pt>
                <c:pt idx="317">
                  <c:v>0.10039831793124479</c:v>
                </c:pt>
                <c:pt idx="318">
                  <c:v>0.10226392397369097</c:v>
                </c:pt>
                <c:pt idx="319">
                  <c:v>0.10206661742354645</c:v>
                </c:pt>
                <c:pt idx="320">
                  <c:v>0.10164738543540708</c:v>
                </c:pt>
                <c:pt idx="321">
                  <c:v>9.63150561274356E-2</c:v>
                </c:pt>
                <c:pt idx="322">
                  <c:v>9.1837923001600277E-2</c:v>
                </c:pt>
                <c:pt idx="323">
                  <c:v>9.1372947623863152E-2</c:v>
                </c:pt>
                <c:pt idx="324">
                  <c:v>8.565990905829203E-2</c:v>
                </c:pt>
                <c:pt idx="325">
                  <c:v>8.6771509380620698E-2</c:v>
                </c:pt>
                <c:pt idx="326">
                  <c:v>8.8068044106210649E-2</c:v>
                </c:pt>
                <c:pt idx="327">
                  <c:v>8.3790262217245337E-2</c:v>
                </c:pt>
                <c:pt idx="328">
                  <c:v>8.9095467644196388E-2</c:v>
                </c:pt>
                <c:pt idx="329">
                  <c:v>8.2601156464377573E-2</c:v>
                </c:pt>
                <c:pt idx="330">
                  <c:v>7.8010119128332944E-2</c:v>
                </c:pt>
                <c:pt idx="331">
                  <c:v>7.3441877930833024E-2</c:v>
                </c:pt>
                <c:pt idx="332">
                  <c:v>7.3340194860052013E-2</c:v>
                </c:pt>
                <c:pt idx="333">
                  <c:v>7.7452694948742185E-2</c:v>
                </c:pt>
                <c:pt idx="334">
                  <c:v>7.9097295259980313E-2</c:v>
                </c:pt>
                <c:pt idx="335">
                  <c:v>8.4943809187310704E-2</c:v>
                </c:pt>
                <c:pt idx="336">
                  <c:v>8.0312705952591851E-2</c:v>
                </c:pt>
                <c:pt idx="337">
                  <c:v>7.4112282067698668E-2</c:v>
                </c:pt>
                <c:pt idx="338">
                  <c:v>7.6132700257035668E-2</c:v>
                </c:pt>
                <c:pt idx="339">
                  <c:v>7.3929670097000147E-2</c:v>
                </c:pt>
                <c:pt idx="340">
                  <c:v>7.817396744040378E-2</c:v>
                </c:pt>
                <c:pt idx="341">
                  <c:v>8.603987953539069E-2</c:v>
                </c:pt>
                <c:pt idx="342">
                  <c:v>8.7407104688637369E-2</c:v>
                </c:pt>
                <c:pt idx="343">
                  <c:v>8.6147432434833429E-2</c:v>
                </c:pt>
                <c:pt idx="344">
                  <c:v>7.791287883272581E-2</c:v>
                </c:pt>
                <c:pt idx="345">
                  <c:v>6.9338232950605705E-2</c:v>
                </c:pt>
                <c:pt idx="346">
                  <c:v>6.4755832786440704E-2</c:v>
                </c:pt>
                <c:pt idx="347">
                  <c:v>6.2040629374405409E-2</c:v>
                </c:pt>
                <c:pt idx="348">
                  <c:v>6.3695739402535562E-2</c:v>
                </c:pt>
                <c:pt idx="349">
                  <c:v>6.4955657913331313E-2</c:v>
                </c:pt>
                <c:pt idx="350">
                  <c:v>6.6042239916629983E-2</c:v>
                </c:pt>
                <c:pt idx="351">
                  <c:v>6.8396706348681349E-2</c:v>
                </c:pt>
                <c:pt idx="352">
                  <c:v>6.5980151360322786E-2</c:v>
                </c:pt>
                <c:pt idx="353">
                  <c:v>7.2139654227566824E-2</c:v>
                </c:pt>
                <c:pt idx="354">
                  <c:v>7.0353039569673287E-2</c:v>
                </c:pt>
                <c:pt idx="355">
                  <c:v>6.935580848846748E-2</c:v>
                </c:pt>
                <c:pt idx="356">
                  <c:v>7.159544646157566E-2</c:v>
                </c:pt>
                <c:pt idx="357">
                  <c:v>6.3486609499979904E-2</c:v>
                </c:pt>
                <c:pt idx="358">
                  <c:v>6.2004060962934579E-2</c:v>
                </c:pt>
                <c:pt idx="359">
                  <c:v>6.4127540027705293E-2</c:v>
                </c:pt>
                <c:pt idx="360">
                  <c:v>6.2335834024414651E-2</c:v>
                </c:pt>
                <c:pt idx="361">
                  <c:v>6.6343634373033908E-2</c:v>
                </c:pt>
                <c:pt idx="362">
                  <c:v>6.3972832397631255E-2</c:v>
                </c:pt>
                <c:pt idx="363">
                  <c:v>6.0569244249240657E-2</c:v>
                </c:pt>
                <c:pt idx="364">
                  <c:v>6.2638539583931299E-2</c:v>
                </c:pt>
                <c:pt idx="365">
                  <c:v>6.2663288250530177E-2</c:v>
                </c:pt>
                <c:pt idx="366">
                  <c:v>6.1274154495671931E-2</c:v>
                </c:pt>
                <c:pt idx="367">
                  <c:v>6.4683617574094313E-2</c:v>
                </c:pt>
                <c:pt idx="368">
                  <c:v>6.4422021843287491E-2</c:v>
                </c:pt>
                <c:pt idx="369">
                  <c:v>5.8884815684095593E-2</c:v>
                </c:pt>
                <c:pt idx="370">
                  <c:v>6.3830213208645847E-2</c:v>
                </c:pt>
                <c:pt idx="371">
                  <c:v>5.9302633099123273E-2</c:v>
                </c:pt>
                <c:pt idx="372">
                  <c:v>5.3967920622301796E-2</c:v>
                </c:pt>
                <c:pt idx="373">
                  <c:v>5.4085547072015148E-2</c:v>
                </c:pt>
                <c:pt idx="374">
                  <c:v>5.142056887265771E-2</c:v>
                </c:pt>
                <c:pt idx="375">
                  <c:v>5.2193231094458462E-2</c:v>
                </c:pt>
                <c:pt idx="376">
                  <c:v>5.3960179436877864E-2</c:v>
                </c:pt>
                <c:pt idx="377">
                  <c:v>5.5626950259984542E-2</c:v>
                </c:pt>
                <c:pt idx="378">
                  <c:v>5.530645848917197E-2</c:v>
                </c:pt>
                <c:pt idx="379">
                  <c:v>5.7935023059944649E-2</c:v>
                </c:pt>
                <c:pt idx="380">
                  <c:v>7.314159577649082E-2</c:v>
                </c:pt>
                <c:pt idx="381">
                  <c:v>8.6625772019469791E-2</c:v>
                </c:pt>
                <c:pt idx="382">
                  <c:v>9.8476326903246841E-2</c:v>
                </c:pt>
                <c:pt idx="383">
                  <c:v>0.10034948608476024</c:v>
                </c:pt>
                <c:pt idx="384">
                  <c:v>8.919891879023141E-2</c:v>
                </c:pt>
                <c:pt idx="385">
                  <c:v>7.8161922015192772E-2</c:v>
                </c:pt>
                <c:pt idx="386">
                  <c:v>6.6186581981205445E-2</c:v>
                </c:pt>
                <c:pt idx="387">
                  <c:v>6.8932528074774957E-2</c:v>
                </c:pt>
                <c:pt idx="388">
                  <c:v>7.0219258285681554E-2</c:v>
                </c:pt>
                <c:pt idx="389">
                  <c:v>6.9844526449481595E-2</c:v>
                </c:pt>
                <c:pt idx="390">
                  <c:v>7.5083085468183555E-2</c:v>
                </c:pt>
                <c:pt idx="391">
                  <c:v>6.9066800262920738E-2</c:v>
                </c:pt>
                <c:pt idx="392">
                  <c:v>6.743342110276429E-2</c:v>
                </c:pt>
                <c:pt idx="393">
                  <c:v>6.9503812313478908E-2</c:v>
                </c:pt>
                <c:pt idx="394">
                  <c:v>6.8747602296007321E-2</c:v>
                </c:pt>
                <c:pt idx="395">
                  <c:v>7.3752026722199479E-2</c:v>
                </c:pt>
                <c:pt idx="396">
                  <c:v>7.8207151488859594E-2</c:v>
                </c:pt>
                <c:pt idx="397">
                  <c:v>8.0571964854416783E-2</c:v>
                </c:pt>
                <c:pt idx="398">
                  <c:v>8.0820704308009333E-2</c:v>
                </c:pt>
                <c:pt idx="399">
                  <c:v>7.869470898149912E-2</c:v>
                </c:pt>
                <c:pt idx="400">
                  <c:v>7.6261339962070893E-2</c:v>
                </c:pt>
                <c:pt idx="401">
                  <c:v>7.2830557751567743E-2</c:v>
                </c:pt>
                <c:pt idx="402">
                  <c:v>6.7856562622932048E-2</c:v>
                </c:pt>
                <c:pt idx="403">
                  <c:v>6.5413697515385283E-2</c:v>
                </c:pt>
                <c:pt idx="404">
                  <c:v>6.3564928615143984E-2</c:v>
                </c:pt>
                <c:pt idx="405">
                  <c:v>6.6412257814387629E-2</c:v>
                </c:pt>
                <c:pt idx="406">
                  <c:v>6.8845348717970989E-2</c:v>
                </c:pt>
                <c:pt idx="407">
                  <c:v>7.1055270824275235E-2</c:v>
                </c:pt>
                <c:pt idx="408">
                  <c:v>6.8379331142117417E-2</c:v>
                </c:pt>
                <c:pt idx="409">
                  <c:v>6.5053596331833705E-2</c:v>
                </c:pt>
                <c:pt idx="410">
                  <c:v>6.9552285263149882E-2</c:v>
                </c:pt>
                <c:pt idx="411">
                  <c:v>6.780740470770788E-2</c:v>
                </c:pt>
                <c:pt idx="412">
                  <c:v>6.7866442762762769E-2</c:v>
                </c:pt>
                <c:pt idx="413">
                  <c:v>6.453081271374525E-2</c:v>
                </c:pt>
                <c:pt idx="414">
                  <c:v>6.1478239732137646E-2</c:v>
                </c:pt>
                <c:pt idx="415">
                  <c:v>6.1922445065159051E-2</c:v>
                </c:pt>
                <c:pt idx="416">
                  <c:v>6.6642537109516509E-2</c:v>
                </c:pt>
                <c:pt idx="417">
                  <c:v>6.7773853051110847E-2</c:v>
                </c:pt>
                <c:pt idx="418">
                  <c:v>6.1930367783493263E-2</c:v>
                </c:pt>
                <c:pt idx="419">
                  <c:v>6.1951588784784378E-2</c:v>
                </c:pt>
                <c:pt idx="420">
                  <c:v>5.7753855639313234E-2</c:v>
                </c:pt>
                <c:pt idx="421">
                  <c:v>6.0085023837961146E-2</c:v>
                </c:pt>
                <c:pt idx="422">
                  <c:v>6.5662299020735768E-2</c:v>
                </c:pt>
                <c:pt idx="423">
                  <c:v>6.3530414265091414E-2</c:v>
                </c:pt>
                <c:pt idx="424">
                  <c:v>6.2416713760981443E-2</c:v>
                </c:pt>
                <c:pt idx="425">
                  <c:v>6.7029180188127924E-2</c:v>
                </c:pt>
                <c:pt idx="426">
                  <c:v>6.5462348353490865E-2</c:v>
                </c:pt>
                <c:pt idx="427">
                  <c:v>6.2722103955487898E-2</c:v>
                </c:pt>
                <c:pt idx="428">
                  <c:v>6.1664767420664637E-2</c:v>
                </c:pt>
                <c:pt idx="429">
                  <c:v>5.273436069407543E-2</c:v>
                </c:pt>
                <c:pt idx="430">
                  <c:v>5.5882118633931138E-2</c:v>
                </c:pt>
                <c:pt idx="431">
                  <c:v>5.6098303553087037E-2</c:v>
                </c:pt>
                <c:pt idx="432">
                  <c:v>6.0022798426195456E-2</c:v>
                </c:pt>
                <c:pt idx="433">
                  <c:v>6.4128863405699232E-2</c:v>
                </c:pt>
                <c:pt idx="434">
                  <c:v>5.7395843281507535E-2</c:v>
                </c:pt>
                <c:pt idx="435">
                  <c:v>6.1525770768473251E-2</c:v>
                </c:pt>
                <c:pt idx="436">
                  <c:v>5.5746948540552531E-2</c:v>
                </c:pt>
                <c:pt idx="437">
                  <c:v>5.8171442068903068E-2</c:v>
                </c:pt>
                <c:pt idx="438">
                  <c:v>6.0916268753652761E-2</c:v>
                </c:pt>
                <c:pt idx="439">
                  <c:v>5.9751681066260512E-2</c:v>
                </c:pt>
                <c:pt idx="440">
                  <c:v>7.1075809709823495E-2</c:v>
                </c:pt>
                <c:pt idx="441">
                  <c:v>7.51570077463104E-2</c:v>
                </c:pt>
                <c:pt idx="442">
                  <c:v>8.3322785470113347E-2</c:v>
                </c:pt>
                <c:pt idx="443">
                  <c:v>9.0134747240662727E-2</c:v>
                </c:pt>
                <c:pt idx="444">
                  <c:v>8.809788270254694E-2</c:v>
                </c:pt>
                <c:pt idx="445">
                  <c:v>9.0243051229552868E-2</c:v>
                </c:pt>
                <c:pt idx="446">
                  <c:v>9.2617604960967964E-2</c:v>
                </c:pt>
                <c:pt idx="447">
                  <c:v>9.4728898297789382E-2</c:v>
                </c:pt>
                <c:pt idx="448">
                  <c:v>9.6466398706257658E-2</c:v>
                </c:pt>
                <c:pt idx="449">
                  <c:v>9.5084722621184517E-2</c:v>
                </c:pt>
                <c:pt idx="450">
                  <c:v>9.4271354131043941E-2</c:v>
                </c:pt>
                <c:pt idx="451">
                  <c:v>9.365949404934773E-2</c:v>
                </c:pt>
                <c:pt idx="452">
                  <c:v>9.5755195462830511E-2</c:v>
                </c:pt>
                <c:pt idx="453">
                  <c:v>9.8741329601565814E-2</c:v>
                </c:pt>
                <c:pt idx="454">
                  <c:v>9.9429908331314654E-2</c:v>
                </c:pt>
                <c:pt idx="455">
                  <c:v>0.10001916937487883</c:v>
                </c:pt>
                <c:pt idx="456">
                  <c:v>9.9294452453918242E-2</c:v>
                </c:pt>
                <c:pt idx="457">
                  <c:v>9.680928754262938E-2</c:v>
                </c:pt>
                <c:pt idx="458">
                  <c:v>0.10075512418840046</c:v>
                </c:pt>
                <c:pt idx="459">
                  <c:v>0.10297036892163615</c:v>
                </c:pt>
                <c:pt idx="460">
                  <c:v>0.10034424475678244</c:v>
                </c:pt>
                <c:pt idx="461">
                  <c:v>9.9662394470254115E-2</c:v>
                </c:pt>
                <c:pt idx="462">
                  <c:v>9.4552520396684644E-2</c:v>
                </c:pt>
                <c:pt idx="463">
                  <c:v>8.7416611787598006E-2</c:v>
                </c:pt>
                <c:pt idx="464">
                  <c:v>8.7658445283171155E-2</c:v>
                </c:pt>
                <c:pt idx="465">
                  <c:v>7.6644463100981428E-2</c:v>
                </c:pt>
                <c:pt idx="466">
                  <c:v>6.7084026866847918E-2</c:v>
                </c:pt>
                <c:pt idx="467">
                  <c:v>6.3431659310146077E-2</c:v>
                </c:pt>
                <c:pt idx="468">
                  <c:v>5.6296907136625787E-2</c:v>
                </c:pt>
                <c:pt idx="469">
                  <c:v>6.3153191515977272E-2</c:v>
                </c:pt>
                <c:pt idx="470">
                  <c:v>6.8836873341898322E-2</c:v>
                </c:pt>
                <c:pt idx="471">
                  <c:v>7.2640075824461497E-2</c:v>
                </c:pt>
                <c:pt idx="472">
                  <c:v>7.6885367733082702E-2</c:v>
                </c:pt>
                <c:pt idx="473">
                  <c:v>7.5277370303578672E-2</c:v>
                </c:pt>
                <c:pt idx="474">
                  <c:v>6.8686186409183142E-2</c:v>
                </c:pt>
                <c:pt idx="475">
                  <c:v>6.9616093193575118E-2</c:v>
                </c:pt>
                <c:pt idx="476">
                  <c:v>6.4510709796500518E-2</c:v>
                </c:pt>
                <c:pt idx="477">
                  <c:v>6.7245470089469184E-2</c:v>
                </c:pt>
                <c:pt idx="478">
                  <c:v>6.9849020728055905E-2</c:v>
                </c:pt>
                <c:pt idx="479">
                  <c:v>6.9625894357579446E-2</c:v>
                </c:pt>
                <c:pt idx="480">
                  <c:v>6.9253813272168049E-2</c:v>
                </c:pt>
                <c:pt idx="481">
                  <c:v>6.5829836544143899E-2</c:v>
                </c:pt>
                <c:pt idx="482">
                  <c:v>6.2793449296452433E-2</c:v>
                </c:pt>
                <c:pt idx="483">
                  <c:v>5.7498858105549652E-2</c:v>
                </c:pt>
                <c:pt idx="484">
                  <c:v>5.8176504815240213E-2</c:v>
                </c:pt>
                <c:pt idx="485">
                  <c:v>5.9578025694774481E-2</c:v>
                </c:pt>
                <c:pt idx="486">
                  <c:v>6.6203960579174825E-2</c:v>
                </c:pt>
                <c:pt idx="487">
                  <c:v>7.061273270308277E-2</c:v>
                </c:pt>
                <c:pt idx="488">
                  <c:v>7.8382273113686354E-2</c:v>
                </c:pt>
                <c:pt idx="489">
                  <c:v>8.2823257794606364E-2</c:v>
                </c:pt>
                <c:pt idx="490">
                  <c:v>8.1602763126976466E-2</c:v>
                </c:pt>
                <c:pt idx="491">
                  <c:v>8.3364891207096087E-2</c:v>
                </c:pt>
                <c:pt idx="492">
                  <c:v>8.6853074699931601E-2</c:v>
                </c:pt>
                <c:pt idx="493">
                  <c:v>8.5774816937854798E-2</c:v>
                </c:pt>
                <c:pt idx="494">
                  <c:v>8.1610637490218491E-2</c:v>
                </c:pt>
                <c:pt idx="495">
                  <c:v>7.9813621056926368E-2</c:v>
                </c:pt>
                <c:pt idx="496">
                  <c:v>7.5169651472652421E-2</c:v>
                </c:pt>
                <c:pt idx="497">
                  <c:v>7.5935531039049695E-2</c:v>
                </c:pt>
                <c:pt idx="498">
                  <c:v>8.2300060975927361E-2</c:v>
                </c:pt>
                <c:pt idx="499">
                  <c:v>8.249230668330447E-2</c:v>
                </c:pt>
                <c:pt idx="500">
                  <c:v>8.2809034315369567E-2</c:v>
                </c:pt>
                <c:pt idx="501">
                  <c:v>7.4576382994673479E-2</c:v>
                </c:pt>
                <c:pt idx="502">
                  <c:v>7.2110987387608017E-2</c:v>
                </c:pt>
                <c:pt idx="503">
                  <c:v>7.4974424341280474E-2</c:v>
                </c:pt>
                <c:pt idx="504">
                  <c:v>6.8991350546180746E-2</c:v>
                </c:pt>
                <c:pt idx="505">
                  <c:v>6.9254879328623509E-2</c:v>
                </c:pt>
                <c:pt idx="506">
                  <c:v>6.4560015979742827E-2</c:v>
                </c:pt>
                <c:pt idx="507">
                  <c:v>5.4917207227191296E-2</c:v>
                </c:pt>
                <c:pt idx="508">
                  <c:v>5.829839015725348E-2</c:v>
                </c:pt>
                <c:pt idx="509">
                  <c:v>6.3939662030907993E-2</c:v>
                </c:pt>
                <c:pt idx="510">
                  <c:v>6.5449338004282945E-2</c:v>
                </c:pt>
                <c:pt idx="511">
                  <c:v>6.9523725584899554E-2</c:v>
                </c:pt>
                <c:pt idx="512">
                  <c:v>6.4156386649973668E-2</c:v>
                </c:pt>
                <c:pt idx="513">
                  <c:v>5.5267782437232689E-2</c:v>
                </c:pt>
                <c:pt idx="514">
                  <c:v>5.4320422535549133E-2</c:v>
                </c:pt>
                <c:pt idx="515">
                  <c:v>4.981372947394571E-2</c:v>
                </c:pt>
                <c:pt idx="516">
                  <c:v>4.991706280712329E-2</c:v>
                </c:pt>
                <c:pt idx="517">
                  <c:v>5.1266693751674114E-2</c:v>
                </c:pt>
                <c:pt idx="518">
                  <c:v>5.0464407912008402E-2</c:v>
                </c:pt>
                <c:pt idx="519">
                  <c:v>5.617690985052496E-2</c:v>
                </c:pt>
                <c:pt idx="520">
                  <c:v>5.7564642129364386E-2</c:v>
                </c:pt>
                <c:pt idx="521">
                  <c:v>5.8266570767889221E-2</c:v>
                </c:pt>
                <c:pt idx="522">
                  <c:v>5.6102380145235844E-2</c:v>
                </c:pt>
                <c:pt idx="523">
                  <c:v>5.3842978051992084E-2</c:v>
                </c:pt>
                <c:pt idx="524">
                  <c:v>5.3808671301967849E-2</c:v>
                </c:pt>
                <c:pt idx="525">
                  <c:v>5.5070909797723638E-2</c:v>
                </c:pt>
                <c:pt idx="526">
                  <c:v>5.8180200242498377E-2</c:v>
                </c:pt>
                <c:pt idx="527">
                  <c:v>5.8538100424468623E-2</c:v>
                </c:pt>
                <c:pt idx="528">
                  <c:v>5.8720254484341629E-2</c:v>
                </c:pt>
                <c:pt idx="529">
                  <c:v>5.407033047844078E-2</c:v>
                </c:pt>
                <c:pt idx="530">
                  <c:v>5.4077211050771894E-2</c:v>
                </c:pt>
                <c:pt idx="531">
                  <c:v>5.1249508169584929E-2</c:v>
                </c:pt>
                <c:pt idx="532">
                  <c:v>5.3142405889788691E-2</c:v>
                </c:pt>
                <c:pt idx="533">
                  <c:v>5.4725663124747297E-2</c:v>
                </c:pt>
                <c:pt idx="534">
                  <c:v>5.2804797706427868E-2</c:v>
                </c:pt>
                <c:pt idx="535">
                  <c:v>5.0762397656327694E-2</c:v>
                </c:pt>
                <c:pt idx="536">
                  <c:v>4.6785321020973422E-2</c:v>
                </c:pt>
                <c:pt idx="537">
                  <c:v>4.1321632041120847E-2</c:v>
                </c:pt>
                <c:pt idx="538">
                  <c:v>3.6089508431025999E-2</c:v>
                </c:pt>
                <c:pt idx="539">
                  <c:v>3.801794683437866E-2</c:v>
                </c:pt>
                <c:pt idx="540">
                  <c:v>3.7936022138157693E-2</c:v>
                </c:pt>
                <c:pt idx="541">
                  <c:v>3.9847435992482513E-2</c:v>
                </c:pt>
                <c:pt idx="542">
                  <c:v>4.296136189641811E-2</c:v>
                </c:pt>
                <c:pt idx="543">
                  <c:v>4.6809083471804291E-2</c:v>
                </c:pt>
                <c:pt idx="544">
                  <c:v>5.25720548506039E-2</c:v>
                </c:pt>
                <c:pt idx="545">
                  <c:v>5.876541084273925E-2</c:v>
                </c:pt>
                <c:pt idx="546">
                  <c:v>6.000919318521114E-2</c:v>
                </c:pt>
                <c:pt idx="547">
                  <c:v>5.1442059488635977E-2</c:v>
                </c:pt>
                <c:pt idx="548">
                  <c:v>4.6112413499433569E-2</c:v>
                </c:pt>
                <c:pt idx="549">
                  <c:v>3.9642019690029291E-2</c:v>
                </c:pt>
                <c:pt idx="550">
                  <c:v>3.5440149498791394E-2</c:v>
                </c:pt>
                <c:pt idx="551">
                  <c:v>3.8479299610895995E-2</c:v>
                </c:pt>
                <c:pt idx="552">
                  <c:v>3.6981873033301721E-2</c:v>
                </c:pt>
                <c:pt idx="553">
                  <c:v>4.0288727478194883E-2</c:v>
                </c:pt>
                <c:pt idx="554">
                  <c:v>4.7644284003797915E-2</c:v>
                </c:pt>
                <c:pt idx="555">
                  <c:v>4.8342116260486165E-2</c:v>
                </c:pt>
                <c:pt idx="556">
                  <c:v>5.0401567202723069E-2</c:v>
                </c:pt>
                <c:pt idx="557">
                  <c:v>5.0658287204928334E-2</c:v>
                </c:pt>
                <c:pt idx="558">
                  <c:v>4.3312798366923519E-2</c:v>
                </c:pt>
                <c:pt idx="559">
                  <c:v>3.9714515069418713E-2</c:v>
                </c:pt>
                <c:pt idx="560">
                  <c:v>3.639403541541205E-2</c:v>
                </c:pt>
                <c:pt idx="561">
                  <c:v>3.236306275786071E-2</c:v>
                </c:pt>
                <c:pt idx="562">
                  <c:v>3.2232383627272057E-2</c:v>
                </c:pt>
                <c:pt idx="563">
                  <c:v>3.4924659679156929E-2</c:v>
                </c:pt>
                <c:pt idx="564">
                  <c:v>3.2290683558995253E-2</c:v>
                </c:pt>
                <c:pt idx="565">
                  <c:v>3.0899606235818181E-2</c:v>
                </c:pt>
                <c:pt idx="566">
                  <c:v>2.9296455813283506E-2</c:v>
                </c:pt>
                <c:pt idx="567">
                  <c:v>2.6486286423005649E-2</c:v>
                </c:pt>
                <c:pt idx="568">
                  <c:v>2.4889220059887196E-2</c:v>
                </c:pt>
                <c:pt idx="569">
                  <c:v>2.4886863430798253E-2</c:v>
                </c:pt>
                <c:pt idx="570">
                  <c:v>2.2832956447033381E-2</c:v>
                </c:pt>
                <c:pt idx="571">
                  <c:v>1.9064148083027047E-2</c:v>
                </c:pt>
                <c:pt idx="572">
                  <c:v>1.9643373051999022E-2</c:v>
                </c:pt>
                <c:pt idx="573">
                  <c:v>1.8072241256941277E-2</c:v>
                </c:pt>
                <c:pt idx="574">
                  <c:v>2.1854668784440392E-2</c:v>
                </c:pt>
                <c:pt idx="575">
                  <c:v>2.4457148979927075E-2</c:v>
                </c:pt>
                <c:pt idx="576">
                  <c:v>2.6503644335404239E-2</c:v>
                </c:pt>
                <c:pt idx="577">
                  <c:v>2.6887638398113929E-2</c:v>
                </c:pt>
                <c:pt idx="578">
                  <c:v>2.3708541675326912E-2</c:v>
                </c:pt>
                <c:pt idx="579">
                  <c:v>2.7249411200506005E-2</c:v>
                </c:pt>
                <c:pt idx="580">
                  <c:v>2.9222466548313585E-2</c:v>
                </c:pt>
                <c:pt idx="581">
                  <c:v>3.3838219219425335E-2</c:v>
                </c:pt>
                <c:pt idx="582">
                  <c:v>3.7428459878327873E-2</c:v>
                </c:pt>
                <c:pt idx="583">
                  <c:v>3.3835182583464699E-2</c:v>
                </c:pt>
                <c:pt idx="584">
                  <c:v>2.9648178887289992E-2</c:v>
                </c:pt>
                <c:pt idx="585">
                  <c:v>2.8078689862183405E-2</c:v>
                </c:pt>
                <c:pt idx="586">
                  <c:v>2.5100355165411543E-2</c:v>
                </c:pt>
                <c:pt idx="587">
                  <c:v>2.3449645036489483E-2</c:v>
                </c:pt>
                <c:pt idx="588">
                  <c:v>2.2737324409962831E-2</c:v>
                </c:pt>
                <c:pt idx="589">
                  <c:v>1.9264973932847439E-2</c:v>
                </c:pt>
                <c:pt idx="590">
                  <c:v>2.2270249364058262E-2</c:v>
                </c:pt>
                <c:pt idx="591">
                  <c:v>2.3339341240661574E-2</c:v>
                </c:pt>
                <c:pt idx="592">
                  <c:v>2.2354654092740765E-2</c:v>
                </c:pt>
                <c:pt idx="593">
                  <c:v>2.5264609885657249E-2</c:v>
                </c:pt>
                <c:pt idx="594">
                  <c:v>2.2012705239272078E-2</c:v>
                </c:pt>
                <c:pt idx="595">
                  <c:v>2.0669770306291128E-2</c:v>
                </c:pt>
                <c:pt idx="596">
                  <c:v>2.1514034459119952E-2</c:v>
                </c:pt>
                <c:pt idx="597">
                  <c:v>1.8230974156854068E-2</c:v>
                </c:pt>
                <c:pt idx="598">
                  <c:v>1.8140838356768552E-2</c:v>
                </c:pt>
                <c:pt idx="599">
                  <c:v>1.7400956266154236E-2</c:v>
                </c:pt>
                <c:pt idx="600">
                  <c:v>1.9247368953180445E-2</c:v>
                </c:pt>
                <c:pt idx="601">
                  <c:v>2.1060716276902668E-2</c:v>
                </c:pt>
                <c:pt idx="602">
                  <c:v>2.6095928951780437E-2</c:v>
                </c:pt>
                <c:pt idx="603">
                  <c:v>2.6209960913288369E-2</c:v>
                </c:pt>
                <c:pt idx="604">
                  <c:v>2.3939626299599476E-2</c:v>
                </c:pt>
                <c:pt idx="605">
                  <c:v>2.4256465122525838E-2</c:v>
                </c:pt>
                <c:pt idx="606">
                  <c:v>1.9977606953746251E-2</c:v>
                </c:pt>
                <c:pt idx="607">
                  <c:v>2.1941140414317807E-2</c:v>
                </c:pt>
                <c:pt idx="608">
                  <c:v>2.2800710011780367E-2</c:v>
                </c:pt>
                <c:pt idx="609">
                  <c:v>2.0865347201025349E-2</c:v>
                </c:pt>
                <c:pt idx="610">
                  <c:v>2.2685072555840107E-2</c:v>
                </c:pt>
                <c:pt idx="611">
                  <c:v>2.1571850119090661E-2</c:v>
                </c:pt>
                <c:pt idx="612">
                  <c:v>2.9810731139493341E-2</c:v>
                </c:pt>
                <c:pt idx="613">
                  <c:v>3.0722979316719752E-2</c:v>
                </c:pt>
                <c:pt idx="614">
                  <c:v>2.8879963871383044E-2</c:v>
                </c:pt>
                <c:pt idx="615">
                  <c:v>2.7451968240714553E-2</c:v>
                </c:pt>
                <c:pt idx="616">
                  <c:v>1.7723719483885878E-2</c:v>
                </c:pt>
                <c:pt idx="617">
                  <c:v>1.8215126827487327E-2</c:v>
                </c:pt>
                <c:pt idx="618">
                  <c:v>1.7074731594355567E-2</c:v>
                </c:pt>
                <c:pt idx="619">
                  <c:v>1.9359217278586652E-2</c:v>
                </c:pt>
                <c:pt idx="620">
                  <c:v>2.3114422964602008E-2</c:v>
                </c:pt>
                <c:pt idx="621">
                  <c:v>2.9115937244745028E-2</c:v>
                </c:pt>
                <c:pt idx="622">
                  <c:v>3.0605293549580765E-2</c:v>
                </c:pt>
                <c:pt idx="623">
                  <c:v>3.0198901697927598E-2</c:v>
                </c:pt>
                <c:pt idx="624">
                  <c:v>2.8127370197622067E-2</c:v>
                </c:pt>
                <c:pt idx="625">
                  <c:v>2.5323403523445212E-2</c:v>
                </c:pt>
                <c:pt idx="626">
                  <c:v>3.4595282299010349E-2</c:v>
                </c:pt>
                <c:pt idx="627">
                  <c:v>4.0405138187151642E-2</c:v>
                </c:pt>
                <c:pt idx="628">
                  <c:v>5.0624731194465464E-2</c:v>
                </c:pt>
                <c:pt idx="629">
                  <c:v>5.6537449446870919E-2</c:v>
                </c:pt>
                <c:pt idx="630">
                  <c:v>4.9964401531462567E-2</c:v>
                </c:pt>
                <c:pt idx="631">
                  <c:v>4.8990489038066187E-2</c:v>
                </c:pt>
                <c:pt idx="632">
                  <c:v>4.1362421381243165E-2</c:v>
                </c:pt>
                <c:pt idx="633">
                  <c:v>3.723903367881759E-2</c:v>
                </c:pt>
                <c:pt idx="634">
                  <c:v>3.8197441992301129E-2</c:v>
                </c:pt>
                <c:pt idx="635">
                  <c:v>3.4122410778160708E-2</c:v>
                </c:pt>
                <c:pt idx="636">
                  <c:v>3.2965695374630941E-2</c:v>
                </c:pt>
                <c:pt idx="637">
                  <c:v>2.7153311829572181E-2</c:v>
                </c:pt>
                <c:pt idx="638">
                  <c:v>2.441175797221589E-2</c:v>
                </c:pt>
                <c:pt idx="639">
                  <c:v>2.5202442897412324E-2</c:v>
                </c:pt>
                <c:pt idx="640">
                  <c:v>3.2851366181415223E-2</c:v>
                </c:pt>
                <c:pt idx="641">
                  <c:v>4.3612901472278802E-2</c:v>
                </c:pt>
                <c:pt idx="642">
                  <c:v>5.0646211934459479E-2</c:v>
                </c:pt>
                <c:pt idx="643">
                  <c:v>5.2415690517480802E-2</c:v>
                </c:pt>
                <c:pt idx="644">
                  <c:v>4.6216274419699027E-2</c:v>
                </c:pt>
                <c:pt idx="645">
                  <c:v>4.4523394232702906E-2</c:v>
                </c:pt>
                <c:pt idx="646">
                  <c:v>4.5862873103869842E-2</c:v>
                </c:pt>
                <c:pt idx="647">
                  <c:v>4.63542113839292E-2</c:v>
                </c:pt>
                <c:pt idx="648">
                  <c:v>5.2672522055136672E-2</c:v>
                </c:pt>
                <c:pt idx="649">
                  <c:v>5.5375608665386475E-2</c:v>
                </c:pt>
                <c:pt idx="650">
                  <c:v>6.1135586668760358E-2</c:v>
                </c:pt>
                <c:pt idx="651">
                  <c:v>6.7218097662514159E-2</c:v>
                </c:pt>
                <c:pt idx="652">
                  <c:v>6.336216299978048E-2</c:v>
                </c:pt>
                <c:pt idx="653">
                  <c:v>5.9031343813880324E-2</c:v>
                </c:pt>
                <c:pt idx="654">
                  <c:v>5.4748694894994607E-2</c:v>
                </c:pt>
                <c:pt idx="655">
                  <c:v>5.2292761835787849E-2</c:v>
                </c:pt>
                <c:pt idx="656">
                  <c:v>5.6364180860594686E-2</c:v>
                </c:pt>
                <c:pt idx="657">
                  <c:v>6.4399808836404393E-2</c:v>
                </c:pt>
                <c:pt idx="658">
                  <c:v>6.8590614085088888E-2</c:v>
                </c:pt>
                <c:pt idx="659">
                  <c:v>6.8041398894031463E-2</c:v>
                </c:pt>
                <c:pt idx="660">
                  <c:v>7.1480648216107986E-2</c:v>
                </c:pt>
                <c:pt idx="661">
                  <c:v>7.0728661862819217E-2</c:v>
                </c:pt>
                <c:pt idx="662">
                  <c:v>6.5638930216935995E-2</c:v>
                </c:pt>
                <c:pt idx="663">
                  <c:v>6.9095354266886122E-2</c:v>
                </c:pt>
                <c:pt idx="664">
                  <c:v>6.332630956566096E-2</c:v>
                </c:pt>
                <c:pt idx="665">
                  <c:v>6.3182305904719155E-2</c:v>
                </c:pt>
                <c:pt idx="666">
                  <c:v>6.3236167916797342E-2</c:v>
                </c:pt>
                <c:pt idx="667">
                  <c:v>6.0783861954315475E-2</c:v>
                </c:pt>
                <c:pt idx="668">
                  <c:v>6.136185951763036E-2</c:v>
                </c:pt>
                <c:pt idx="669">
                  <c:v>5.191490078517505E-2</c:v>
                </c:pt>
                <c:pt idx="670">
                  <c:v>4.9057599516049467E-2</c:v>
                </c:pt>
                <c:pt idx="671">
                  <c:v>5.3980398212671574E-2</c:v>
                </c:pt>
                <c:pt idx="672">
                  <c:v>5.4592268221381496E-2</c:v>
                </c:pt>
                <c:pt idx="673">
                  <c:v>5.9346834750011318E-2</c:v>
                </c:pt>
                <c:pt idx="674">
                  <c:v>5.7779703950601044E-2</c:v>
                </c:pt>
                <c:pt idx="675">
                  <c:v>4.7249466429867909E-2</c:v>
                </c:pt>
                <c:pt idx="676">
                  <c:v>4.7616940712742313E-2</c:v>
                </c:pt>
                <c:pt idx="677">
                  <c:v>4.5345685994178819E-2</c:v>
                </c:pt>
                <c:pt idx="678">
                  <c:v>5.070797495290616E-2</c:v>
                </c:pt>
                <c:pt idx="679">
                  <c:v>5.8141216172446011E-2</c:v>
                </c:pt>
                <c:pt idx="680">
                  <c:v>5.7727076671886132E-2</c:v>
                </c:pt>
                <c:pt idx="681">
                  <c:v>6.3960692967646893E-2</c:v>
                </c:pt>
                <c:pt idx="682">
                  <c:v>6.2719258963939511E-2</c:v>
                </c:pt>
                <c:pt idx="683">
                  <c:v>6.1238836774244812E-2</c:v>
                </c:pt>
                <c:pt idx="684">
                  <c:v>6.4056510410107098E-2</c:v>
                </c:pt>
                <c:pt idx="685">
                  <c:v>6.1628090483164089E-2</c:v>
                </c:pt>
                <c:pt idx="686">
                  <c:v>6.4307769475275348E-2</c:v>
                </c:pt>
                <c:pt idx="687">
                  <c:v>5.8560056968032945E-2</c:v>
                </c:pt>
                <c:pt idx="688">
                  <c:v>5.3130404221049338E-2</c:v>
                </c:pt>
                <c:pt idx="689">
                  <c:v>4.6833301747862557E-2</c:v>
                </c:pt>
                <c:pt idx="690">
                  <c:v>3.9282281212864915E-2</c:v>
                </c:pt>
                <c:pt idx="691">
                  <c:v>4.4443688896885991E-2</c:v>
                </c:pt>
                <c:pt idx="692">
                  <c:v>4.5999625261433641E-2</c:v>
                </c:pt>
                <c:pt idx="693">
                  <c:v>4.8408753487638657E-2</c:v>
                </c:pt>
                <c:pt idx="694">
                  <c:v>4.7181043503103239E-2</c:v>
                </c:pt>
                <c:pt idx="695">
                  <c:v>4.4339643392713374E-2</c:v>
                </c:pt>
                <c:pt idx="696">
                  <c:v>3.9989421976727668E-2</c:v>
                </c:pt>
                <c:pt idx="697">
                  <c:v>3.7100388245680432E-2</c:v>
                </c:pt>
                <c:pt idx="698">
                  <c:v>3.7457609758883376E-2</c:v>
                </c:pt>
                <c:pt idx="699">
                  <c:v>4.2586066095733469E-2</c:v>
                </c:pt>
                <c:pt idx="700">
                  <c:v>5.6205518401975033E-2</c:v>
                </c:pt>
                <c:pt idx="701">
                  <c:v>6.0907967466011917E-2</c:v>
                </c:pt>
                <c:pt idx="702">
                  <c:v>6.2319725594283844E-2</c:v>
                </c:pt>
                <c:pt idx="703">
                  <c:v>5.81001198699213E-2</c:v>
                </c:pt>
                <c:pt idx="704">
                  <c:v>4.3902058030892761E-2</c:v>
                </c:pt>
                <c:pt idx="705">
                  <c:v>3.6590101002976896E-2</c:v>
                </c:pt>
                <c:pt idx="706">
                  <c:v>3.7870709967136054E-2</c:v>
                </c:pt>
                <c:pt idx="707">
                  <c:v>3.4105815184044812E-2</c:v>
                </c:pt>
                <c:pt idx="708">
                  <c:v>3.5674723852707181E-2</c:v>
                </c:pt>
                <c:pt idx="709">
                  <c:v>3.6232272523523193E-2</c:v>
                </c:pt>
                <c:pt idx="710">
                  <c:v>3.1184967328099434E-2</c:v>
                </c:pt>
                <c:pt idx="711">
                  <c:v>3.4412307334963727E-2</c:v>
                </c:pt>
                <c:pt idx="712">
                  <c:v>3.2073979625984447E-2</c:v>
                </c:pt>
                <c:pt idx="713">
                  <c:v>3.1332992058744902E-2</c:v>
                </c:pt>
                <c:pt idx="714">
                  <c:v>3.1898826615949304E-2</c:v>
                </c:pt>
                <c:pt idx="715">
                  <c:v>2.9734785029763892E-2</c:v>
                </c:pt>
                <c:pt idx="716">
                  <c:v>3.5156935768144937E-2</c:v>
                </c:pt>
                <c:pt idx="717">
                  <c:v>3.4501050787761216E-2</c:v>
                </c:pt>
                <c:pt idx="718">
                  <c:v>3.7737273746852235E-2</c:v>
                </c:pt>
                <c:pt idx="719">
                  <c:v>3.8955071888094481E-2</c:v>
                </c:pt>
                <c:pt idx="720">
                  <c:v>3.9370248488155957E-2</c:v>
                </c:pt>
                <c:pt idx="721">
                  <c:v>4.3092503740373912E-2</c:v>
                </c:pt>
                <c:pt idx="722">
                  <c:v>4.2099070617655873E-2</c:v>
                </c:pt>
                <c:pt idx="723">
                  <c:v>4.2473147255510518E-2</c:v>
                </c:pt>
                <c:pt idx="724">
                  <c:v>4.4005433644790495E-2</c:v>
                </c:pt>
                <c:pt idx="725">
                  <c:v>4.6957701094922963E-2</c:v>
                </c:pt>
                <c:pt idx="726">
                  <c:v>4.3752857662030617E-2</c:v>
                </c:pt>
                <c:pt idx="727">
                  <c:v>3.9891680725144985E-2</c:v>
                </c:pt>
                <c:pt idx="728">
                  <c:v>3.5045040207442049E-2</c:v>
                </c:pt>
                <c:pt idx="729">
                  <c:v>2.9461662091149535E-2</c:v>
                </c:pt>
                <c:pt idx="730">
                  <c:v>3.2465543826754685E-2</c:v>
                </c:pt>
                <c:pt idx="731">
                  <c:v>3.5014604425325419E-2</c:v>
                </c:pt>
                <c:pt idx="732">
                  <c:v>3.7198906516914682E-2</c:v>
                </c:pt>
                <c:pt idx="733">
                  <c:v>3.9220540180278998E-2</c:v>
                </c:pt>
                <c:pt idx="734">
                  <c:v>3.7111116455256665E-2</c:v>
                </c:pt>
                <c:pt idx="735">
                  <c:v>3.8234100389710146E-2</c:v>
                </c:pt>
                <c:pt idx="736">
                  <c:v>3.5834839223890649E-2</c:v>
                </c:pt>
                <c:pt idx="737">
                  <c:v>3.6095224036007734E-2</c:v>
                </c:pt>
                <c:pt idx="738">
                  <c:v>3.5117393135609729E-2</c:v>
                </c:pt>
                <c:pt idx="739">
                  <c:v>3.0913251031894309E-2</c:v>
                </c:pt>
                <c:pt idx="740">
                  <c:v>2.7162151822283719E-2</c:v>
                </c:pt>
                <c:pt idx="741">
                  <c:v>2.4285842316930928E-2</c:v>
                </c:pt>
                <c:pt idx="742">
                  <c:v>2.1979318611133773E-2</c:v>
                </c:pt>
                <c:pt idx="743">
                  <c:v>2.3474324551400763E-2</c:v>
                </c:pt>
                <c:pt idx="744">
                  <c:v>2.9328996878471611E-2</c:v>
                </c:pt>
                <c:pt idx="745">
                  <c:v>2.7983335470530418E-2</c:v>
                </c:pt>
                <c:pt idx="746">
                  <c:v>2.8755530654096886E-2</c:v>
                </c:pt>
                <c:pt idx="747">
                  <c:v>2.9519190913233545E-2</c:v>
                </c:pt>
                <c:pt idx="748">
                  <c:v>2.193340061939069E-2</c:v>
                </c:pt>
                <c:pt idx="749">
                  <c:v>2.1957707046602479E-2</c:v>
                </c:pt>
                <c:pt idx="750">
                  <c:v>2.0957194954355256E-2</c:v>
                </c:pt>
                <c:pt idx="751">
                  <c:v>1.8463377875836639E-2</c:v>
                </c:pt>
                <c:pt idx="752">
                  <c:v>1.7967392624129268E-2</c:v>
                </c:pt>
                <c:pt idx="753">
                  <c:v>2.1220573555672133E-2</c:v>
                </c:pt>
                <c:pt idx="754">
                  <c:v>2.3202914406293629E-2</c:v>
                </c:pt>
                <c:pt idx="755">
                  <c:v>2.2047929571833411E-2</c:v>
                </c:pt>
                <c:pt idx="756">
                  <c:v>2.4410800401935311E-2</c:v>
                </c:pt>
                <c:pt idx="757">
                  <c:v>2.1254093227298116E-2</c:v>
                </c:pt>
                <c:pt idx="758">
                  <c:v>2.0308267444274691E-2</c:v>
                </c:pt>
                <c:pt idx="759">
                  <c:v>1.9875144695223092E-2</c:v>
                </c:pt>
                <c:pt idx="760">
                  <c:v>1.800639748306556E-2</c:v>
                </c:pt>
                <c:pt idx="761">
                  <c:v>1.6441724575684109E-2</c:v>
                </c:pt>
                <c:pt idx="762">
                  <c:v>1.7324382243755782E-2</c:v>
                </c:pt>
                <c:pt idx="763">
                  <c:v>1.7672478801462138E-2</c:v>
                </c:pt>
                <c:pt idx="764">
                  <c:v>1.9452892325344879E-2</c:v>
                </c:pt>
                <c:pt idx="765">
                  <c:v>1.9077298263556839E-2</c:v>
                </c:pt>
                <c:pt idx="766">
                  <c:v>1.7739466394050798E-2</c:v>
                </c:pt>
                <c:pt idx="767">
                  <c:v>1.6850673586051856E-2</c:v>
                </c:pt>
                <c:pt idx="768">
                  <c:v>1.5299655506594402E-2</c:v>
                </c:pt>
                <c:pt idx="769">
                  <c:v>1.6897262351062564E-2</c:v>
                </c:pt>
                <c:pt idx="770">
                  <c:v>1.9647588938778781E-2</c:v>
                </c:pt>
                <c:pt idx="771">
                  <c:v>1.9866162944334489E-2</c:v>
                </c:pt>
                <c:pt idx="772">
                  <c:v>2.2478624919715234E-2</c:v>
                </c:pt>
                <c:pt idx="773">
                  <c:v>2.2006683688839609E-2</c:v>
                </c:pt>
                <c:pt idx="774">
                  <c:v>1.8608735927602683E-2</c:v>
                </c:pt>
                <c:pt idx="775">
                  <c:v>2.0575961114194793E-2</c:v>
                </c:pt>
                <c:pt idx="776">
                  <c:v>1.9324496581649461E-2</c:v>
                </c:pt>
                <c:pt idx="777">
                  <c:v>1.9373992010613156E-2</c:v>
                </c:pt>
                <c:pt idx="778">
                  <c:v>2.0750462588530388E-2</c:v>
                </c:pt>
                <c:pt idx="779">
                  <c:v>1.9035073595519723E-2</c:v>
                </c:pt>
                <c:pt idx="780">
                  <c:v>1.659698178566819E-2</c:v>
                </c:pt>
                <c:pt idx="781">
                  <c:v>1.6563464640830125E-2</c:v>
                </c:pt>
                <c:pt idx="782">
                  <c:v>1.464752668555638E-2</c:v>
                </c:pt>
                <c:pt idx="783">
                  <c:v>1.5428907641897267E-2</c:v>
                </c:pt>
                <c:pt idx="784">
                  <c:v>1.975958424818345E-2</c:v>
                </c:pt>
                <c:pt idx="785">
                  <c:v>2.3003183283200945E-2</c:v>
                </c:pt>
                <c:pt idx="786">
                  <c:v>2.453241441118547E-2</c:v>
                </c:pt>
                <c:pt idx="787">
                  <c:v>2.584455455986338E-2</c:v>
                </c:pt>
                <c:pt idx="788">
                  <c:v>2.3955235837338759E-2</c:v>
                </c:pt>
                <c:pt idx="789">
                  <c:v>2.0393906740827021E-2</c:v>
                </c:pt>
                <c:pt idx="790">
                  <c:v>2.0345712388668283E-2</c:v>
                </c:pt>
                <c:pt idx="791">
                  <c:v>1.9491912544356706E-2</c:v>
                </c:pt>
                <c:pt idx="792">
                  <c:v>1.8517980965749054E-2</c:v>
                </c:pt>
                <c:pt idx="793">
                  <c:v>1.9125354333916891E-2</c:v>
                </c:pt>
                <c:pt idx="794">
                  <c:v>1.9573907271958044E-2</c:v>
                </c:pt>
                <c:pt idx="795">
                  <c:v>1.9795655894295491E-2</c:v>
                </c:pt>
                <c:pt idx="796">
                  <c:v>2.1245265982723423E-2</c:v>
                </c:pt>
                <c:pt idx="797">
                  <c:v>2.0848951544928249E-2</c:v>
                </c:pt>
                <c:pt idx="798">
                  <c:v>2.0990333642050017E-2</c:v>
                </c:pt>
                <c:pt idx="799">
                  <c:v>2.0898989027423494E-2</c:v>
                </c:pt>
                <c:pt idx="800">
                  <c:v>2.3930951270649561E-2</c:v>
                </c:pt>
                <c:pt idx="801">
                  <c:v>2.8571767830955712E-2</c:v>
                </c:pt>
                <c:pt idx="802">
                  <c:v>3.301016392160519E-2</c:v>
                </c:pt>
                <c:pt idx="803">
                  <c:v>3.697839504213641E-2</c:v>
                </c:pt>
                <c:pt idx="804">
                  <c:v>3.3978446154390128E-2</c:v>
                </c:pt>
                <c:pt idx="805">
                  <c:v>3.0556032859071262E-2</c:v>
                </c:pt>
                <c:pt idx="806">
                  <c:v>2.5626050532868393E-2</c:v>
                </c:pt>
                <c:pt idx="807">
                  <c:v>2.0764421870465677E-2</c:v>
                </c:pt>
                <c:pt idx="808">
                  <c:v>2.1285025561419552E-2</c:v>
                </c:pt>
                <c:pt idx="809">
                  <c:v>2.0033648906043332E-2</c:v>
                </c:pt>
                <c:pt idx="810">
                  <c:v>2.1596329204832274E-2</c:v>
                </c:pt>
                <c:pt idx="811">
                  <c:v>2.4888679599647003E-2</c:v>
                </c:pt>
                <c:pt idx="812">
                  <c:v>2.3635963409108857E-2</c:v>
                </c:pt>
                <c:pt idx="813">
                  <c:v>2.3976962825364014E-2</c:v>
                </c:pt>
                <c:pt idx="814">
                  <c:v>2.4535131869054889E-2</c:v>
                </c:pt>
                <c:pt idx="815">
                  <c:v>2.3671568037304254E-2</c:v>
                </c:pt>
                <c:pt idx="816">
                  <c:v>2.4733841159366832E-2</c:v>
                </c:pt>
                <c:pt idx="817">
                  <c:v>2.5158676932402313E-2</c:v>
                </c:pt>
                <c:pt idx="818">
                  <c:v>2.5315703034963027E-2</c:v>
                </c:pt>
                <c:pt idx="819">
                  <c:v>3.0092045526014667E-2</c:v>
                </c:pt>
                <c:pt idx="820">
                  <c:v>3.1006182078561532E-2</c:v>
                </c:pt>
                <c:pt idx="821">
                  <c:v>3.259919451432685E-2</c:v>
                </c:pt>
                <c:pt idx="822">
                  <c:v>3.4106374185351868E-2</c:v>
                </c:pt>
                <c:pt idx="823">
                  <c:v>3.1431036527094669E-2</c:v>
                </c:pt>
                <c:pt idx="824">
                  <c:v>3.1623601862416043E-2</c:v>
                </c:pt>
                <c:pt idx="825">
                  <c:v>3.3623524306609136E-2</c:v>
                </c:pt>
                <c:pt idx="826">
                  <c:v>3.5215506777834166E-2</c:v>
                </c:pt>
                <c:pt idx="827">
                  <c:v>3.4332525328122324E-2</c:v>
                </c:pt>
                <c:pt idx="828">
                  <c:v>3.6923671717240189E-2</c:v>
                </c:pt>
                <c:pt idx="829">
                  <c:v>3.7027741916208279E-2</c:v>
                </c:pt>
                <c:pt idx="830">
                  <c:v>3.515523261744348E-2</c:v>
                </c:pt>
                <c:pt idx="831">
                  <c:v>3.4489841653599841E-2</c:v>
                </c:pt>
                <c:pt idx="832">
                  <c:v>3.3273487581242961E-2</c:v>
                </c:pt>
                <c:pt idx="833">
                  <c:v>3.2800509190273899E-2</c:v>
                </c:pt>
                <c:pt idx="834">
                  <c:v>3.1525967500379524E-2</c:v>
                </c:pt>
                <c:pt idx="835">
                  <c:v>3.0538684195810781E-2</c:v>
                </c:pt>
                <c:pt idx="836">
                  <c:v>3.1306097731895161E-2</c:v>
                </c:pt>
                <c:pt idx="837">
                  <c:v>3.1509448823383683E-2</c:v>
                </c:pt>
                <c:pt idx="838">
                  <c:v>3.2044722297666424E-2</c:v>
                </c:pt>
                <c:pt idx="839">
                  <c:v>3.2093735793831915E-2</c:v>
                </c:pt>
                <c:pt idx="840">
                  <c:v>2.8901079259737471E-2</c:v>
                </c:pt>
                <c:pt idx="841">
                  <c:v>2.8250400096792645E-2</c:v>
                </c:pt>
                <c:pt idx="842">
                  <c:v>2.5067143511646659E-2</c:v>
                </c:pt>
                <c:pt idx="843">
                  <c:v>2.6912364148089368E-2</c:v>
                </c:pt>
                <c:pt idx="844">
                  <c:v>2.8067602855356616E-2</c:v>
                </c:pt>
                <c:pt idx="845">
                  <c:v>2.6332766966211587E-2</c:v>
                </c:pt>
                <c:pt idx="846">
                  <c:v>2.7927850368087277E-2</c:v>
                </c:pt>
                <c:pt idx="847">
                  <c:v>2.2242684659836389E-2</c:v>
                </c:pt>
                <c:pt idx="848">
                  <c:v>1.9831038362790532E-2</c:v>
                </c:pt>
                <c:pt idx="849">
                  <c:v>1.8408650952892923E-2</c:v>
                </c:pt>
                <c:pt idx="850">
                  <c:v>1.7190543832334822E-2</c:v>
                </c:pt>
                <c:pt idx="851">
                  <c:v>1.8693233179869997E-2</c:v>
                </c:pt>
                <c:pt idx="852">
                  <c:v>1.7792827499945815E-2</c:v>
                </c:pt>
                <c:pt idx="853">
                  <c:v>1.869250716286025E-2</c:v>
                </c:pt>
                <c:pt idx="854">
                  <c:v>2.2723033740016427E-2</c:v>
                </c:pt>
                <c:pt idx="855">
                  <c:v>2.309835681895981E-2</c:v>
                </c:pt>
                <c:pt idx="856">
                  <c:v>2.7565770446782652E-2</c:v>
                </c:pt>
                <c:pt idx="857">
                  <c:v>2.5609785668700372E-2</c:v>
                </c:pt>
                <c:pt idx="858">
                  <c:v>2.2481739544611471E-2</c:v>
                </c:pt>
                <c:pt idx="859">
                  <c:v>2.4375968129616087E-2</c:v>
                </c:pt>
                <c:pt idx="860">
                  <c:v>2.0885398552918648E-2</c:v>
                </c:pt>
                <c:pt idx="861">
                  <c:v>2.2611354297744572E-2</c:v>
                </c:pt>
                <c:pt idx="862">
                  <c:v>2.3417020577772917E-2</c:v>
                </c:pt>
                <c:pt idx="863">
                  <c:v>2.6723712948563606E-2</c:v>
                </c:pt>
                <c:pt idx="864">
                  <c:v>3.1196356925741048E-2</c:v>
                </c:pt>
                <c:pt idx="865">
                  <c:v>3.4401693526087317E-2</c:v>
                </c:pt>
                <c:pt idx="866">
                  <c:v>3.3327611449184724E-2</c:v>
                </c:pt>
                <c:pt idx="867">
                  <c:v>3.3832582515531423E-2</c:v>
                </c:pt>
                <c:pt idx="868">
                  <c:v>3.3500130750300013E-2</c:v>
                </c:pt>
                <c:pt idx="869">
                  <c:v>2.860130010193869E-2</c:v>
                </c:pt>
                <c:pt idx="870">
                  <c:v>2.9334338710372939E-2</c:v>
                </c:pt>
                <c:pt idx="871">
                  <c:v>2.6176782289183541E-2</c:v>
                </c:pt>
                <c:pt idx="872">
                  <c:v>2.6244349503134486E-2</c:v>
                </c:pt>
                <c:pt idx="873">
                  <c:v>2.8025153453996691E-2</c:v>
                </c:pt>
                <c:pt idx="874">
                  <c:v>2.7616804085171101E-2</c:v>
                </c:pt>
                <c:pt idx="875">
                  <c:v>2.7751661549962461E-2</c:v>
                </c:pt>
                <c:pt idx="876">
                  <c:v>2.6281506262256265E-2</c:v>
                </c:pt>
                <c:pt idx="877">
                  <c:v>2.5759040744939014E-2</c:v>
                </c:pt>
                <c:pt idx="878">
                  <c:v>2.5419860085010303E-2</c:v>
                </c:pt>
                <c:pt idx="879">
                  <c:v>2.2295999451366389E-2</c:v>
                </c:pt>
                <c:pt idx="880">
                  <c:v>2.2306885110264216E-2</c:v>
                </c:pt>
                <c:pt idx="881">
                  <c:v>2.2284898967931753E-2</c:v>
                </c:pt>
                <c:pt idx="882">
                  <c:v>2.4636538611566998E-2</c:v>
                </c:pt>
                <c:pt idx="883">
                  <c:v>2.4011491169582656E-2</c:v>
                </c:pt>
                <c:pt idx="884">
                  <c:v>2.5423223530283319E-2</c:v>
                </c:pt>
                <c:pt idx="885">
                  <c:v>2.5564101000875049E-2</c:v>
                </c:pt>
                <c:pt idx="886">
                  <c:v>2.1941957224648204E-2</c:v>
                </c:pt>
                <c:pt idx="887">
                  <c:v>2.2346390466657193E-2</c:v>
                </c:pt>
                <c:pt idx="888">
                  <c:v>2.2503320653633613E-2</c:v>
                </c:pt>
                <c:pt idx="889">
                  <c:v>2.4838908727352782E-2</c:v>
                </c:pt>
                <c:pt idx="890">
                  <c:v>2.5068645556610647E-2</c:v>
                </c:pt>
                <c:pt idx="891">
                  <c:v>2.5663295243621299E-2</c:v>
                </c:pt>
                <c:pt idx="892">
                  <c:v>2.8465752956904365E-2</c:v>
                </c:pt>
                <c:pt idx="893">
                  <c:v>3.3854240590633085E-2</c:v>
                </c:pt>
                <c:pt idx="894">
                  <c:v>5.2079493819092812E-2</c:v>
                </c:pt>
                <c:pt idx="895">
                  <c:v>7.0935623137192955E-2</c:v>
                </c:pt>
                <c:pt idx="896">
                  <c:v>8.4568878083595436E-2</c:v>
                </c:pt>
                <c:pt idx="897">
                  <c:v>8.9057641055863085E-2</c:v>
                </c:pt>
                <c:pt idx="898">
                  <c:v>7.9340658962362878E-2</c:v>
                </c:pt>
                <c:pt idx="899">
                  <c:v>6.9468107390084716E-2</c:v>
                </c:pt>
                <c:pt idx="900">
                  <c:v>5.441761089134034E-2</c:v>
                </c:pt>
                <c:pt idx="901">
                  <c:v>4.9568520630682449E-2</c:v>
                </c:pt>
                <c:pt idx="902">
                  <c:v>4.6750302193690259E-2</c:v>
                </c:pt>
                <c:pt idx="903">
                  <c:v>4.0917560214671717E-2</c:v>
                </c:pt>
                <c:pt idx="904">
                  <c:v>4.0634771364124529E-2</c:v>
                </c:pt>
                <c:pt idx="905">
                  <c:v>3.8115856755051934E-2</c:v>
                </c:pt>
                <c:pt idx="906">
                  <c:v>3.7922763258774819E-2</c:v>
                </c:pt>
                <c:pt idx="907">
                  <c:v>3.9561477080653391E-2</c:v>
                </c:pt>
                <c:pt idx="908">
                  <c:v>3.6020237474092727E-2</c:v>
                </c:pt>
                <c:pt idx="909">
                  <c:v>3.5327226831517129E-2</c:v>
                </c:pt>
                <c:pt idx="910">
                  <c:v>3.4320338985537081E-2</c:v>
                </c:pt>
                <c:pt idx="911">
                  <c:v>2.9711406222958304E-2</c:v>
                </c:pt>
                <c:pt idx="912">
                  <c:v>3.2786225686931625E-2</c:v>
                </c:pt>
                <c:pt idx="913">
                  <c:v>3.1056273609698495E-2</c:v>
                </c:pt>
                <c:pt idx="914">
                  <c:v>3.1536852987140693E-2</c:v>
                </c:pt>
                <c:pt idx="915">
                  <c:v>3.5499657112648596E-2</c:v>
                </c:pt>
                <c:pt idx="916">
                  <c:v>3.2937513315425604E-2</c:v>
                </c:pt>
                <c:pt idx="917">
                  <c:v>3.1406222985904286E-2</c:v>
                </c:pt>
                <c:pt idx="918">
                  <c:v>2.850842323515957E-2</c:v>
                </c:pt>
                <c:pt idx="919">
                  <c:v>2.6419444198574386E-2</c:v>
                </c:pt>
                <c:pt idx="920">
                  <c:v>2.6865371304686643E-2</c:v>
                </c:pt>
                <c:pt idx="921">
                  <c:v>2.3846825462788827E-2</c:v>
                </c:pt>
                <c:pt idx="922">
                  <c:v>2.2807101752286136E-2</c:v>
                </c:pt>
                <c:pt idx="923">
                  <c:v>2.1128924745649036E-2</c:v>
                </c:pt>
                <c:pt idx="924">
                  <c:v>2.0123932503807708E-2</c:v>
                </c:pt>
                <c:pt idx="925">
                  <c:v>2.2273742924136447E-2</c:v>
                </c:pt>
                <c:pt idx="926">
                  <c:v>2.1806052243901586E-2</c:v>
                </c:pt>
                <c:pt idx="927">
                  <c:v>2.232392660718524E-2</c:v>
                </c:pt>
                <c:pt idx="928">
                  <c:v>2.1469343601731035E-2</c:v>
                </c:pt>
                <c:pt idx="929">
                  <c:v>2.7190658266687449E-2</c:v>
                </c:pt>
                <c:pt idx="930">
                  <c:v>2.5801094888169673E-2</c:v>
                </c:pt>
                <c:pt idx="931">
                  <c:v>2.4607324572184938E-2</c:v>
                </c:pt>
                <c:pt idx="932">
                  <c:v>2.422557087991177E-2</c:v>
                </c:pt>
                <c:pt idx="933">
                  <c:v>1.8931937982673747E-2</c:v>
                </c:pt>
                <c:pt idx="934">
                  <c:v>2.2892038426136022E-2</c:v>
                </c:pt>
                <c:pt idx="935">
                  <c:v>2.3642943052165591E-2</c:v>
                </c:pt>
                <c:pt idx="936">
                  <c:v>2.2517111367293955E-2</c:v>
                </c:pt>
                <c:pt idx="937">
                  <c:v>2.1399556250620642E-2</c:v>
                </c:pt>
                <c:pt idx="938">
                  <c:v>2.1322958554103908E-2</c:v>
                </c:pt>
                <c:pt idx="939">
                  <c:v>2.0399400313290725E-2</c:v>
                </c:pt>
                <c:pt idx="940">
                  <c:v>2.0713619326450258E-2</c:v>
                </c:pt>
                <c:pt idx="941">
                  <c:v>2.0596680378382175E-2</c:v>
                </c:pt>
                <c:pt idx="942">
                  <c:v>1.7472227341098732E-2</c:v>
                </c:pt>
                <c:pt idx="943">
                  <c:v>1.8587193837774039E-2</c:v>
                </c:pt>
                <c:pt idx="944">
                  <c:v>2.4030878308232896E-2</c:v>
                </c:pt>
                <c:pt idx="945">
                  <c:v>2.7864634502328244E-2</c:v>
                </c:pt>
                <c:pt idx="946">
                  <c:v>2.9861928583138801E-2</c:v>
                </c:pt>
                <c:pt idx="947">
                  <c:v>3.043761018780455E-2</c:v>
                </c:pt>
                <c:pt idx="948">
                  <c:v>2.7079494510961397E-2</c:v>
                </c:pt>
                <c:pt idx="949">
                  <c:v>2.4897334832726256E-2</c:v>
                </c:pt>
                <c:pt idx="950">
                  <c:v>2.6093754196566801E-2</c:v>
                </c:pt>
                <c:pt idx="951">
                  <c:v>2.3836291846146527E-2</c:v>
                </c:pt>
                <c:pt idx="952">
                  <c:v>2.3083944876945497E-2</c:v>
                </c:pt>
                <c:pt idx="953">
                  <c:v>2.125785180012469E-2</c:v>
                </c:pt>
                <c:pt idx="954">
                  <c:v>1.8398966725539513E-2</c:v>
                </c:pt>
                <c:pt idx="955">
                  <c:v>2.1956449643216386E-2</c:v>
                </c:pt>
                <c:pt idx="956">
                  <c:v>1.9928508465518444E-2</c:v>
                </c:pt>
                <c:pt idx="957">
                  <c:v>2.1837023725206926E-2</c:v>
                </c:pt>
                <c:pt idx="958">
                  <c:v>2.1123326176445325E-2</c:v>
                </c:pt>
                <c:pt idx="959">
                  <c:v>1.8202617312863583E-2</c:v>
                </c:pt>
                <c:pt idx="960">
                  <c:v>1.8613138394343476E-2</c:v>
                </c:pt>
                <c:pt idx="961">
                  <c:v>1.7657127725883678E-2</c:v>
                </c:pt>
                <c:pt idx="962">
                  <c:v>1.7571466657874533E-2</c:v>
                </c:pt>
                <c:pt idx="963">
                  <c:v>1.9167530535517695E-2</c:v>
                </c:pt>
                <c:pt idx="964">
                  <c:v>1.7536394989488106E-2</c:v>
                </c:pt>
                <c:pt idx="965">
                  <c:v>1.799497543132559E-2</c:v>
                </c:pt>
                <c:pt idx="966">
                  <c:v>1.9107689720815783E-2</c:v>
                </c:pt>
                <c:pt idx="967">
                  <c:v>1.8070309558928018E-2</c:v>
                </c:pt>
                <c:pt idx="968">
                  <c:v>1.7523181672512055E-2</c:v>
                </c:pt>
                <c:pt idx="969">
                  <c:v>1.5734276550521915E-2</c:v>
                </c:pt>
                <c:pt idx="970">
                  <c:v>1.5061264927260051E-2</c:v>
                </c:pt>
                <c:pt idx="971">
                  <c:v>1.5348955203459294E-2</c:v>
                </c:pt>
                <c:pt idx="972">
                  <c:v>1.7678361208324798E-2</c:v>
                </c:pt>
                <c:pt idx="973">
                  <c:v>1.7822296958576619E-2</c:v>
                </c:pt>
                <c:pt idx="974">
                  <c:v>2.2815193908187349E-2</c:v>
                </c:pt>
                <c:pt idx="975">
                  <c:v>2.7568882935520705E-2</c:v>
                </c:pt>
                <c:pt idx="976">
                  <c:v>2.9015660500203395E-2</c:v>
                </c:pt>
                <c:pt idx="977">
                  <c:v>3.2585887485966553E-2</c:v>
                </c:pt>
                <c:pt idx="978">
                  <c:v>2.8782932217808289E-2</c:v>
                </c:pt>
                <c:pt idx="979">
                  <c:v>2.6750386784282425E-2</c:v>
                </c:pt>
                <c:pt idx="980">
                  <c:v>3.0321446424555247E-2</c:v>
                </c:pt>
                <c:pt idx="981">
                  <c:v>3.0260543222488716E-2</c:v>
                </c:pt>
                <c:pt idx="982">
                  <c:v>3.2231313024271097E-2</c:v>
                </c:pt>
                <c:pt idx="983">
                  <c:v>3.6111832202012764E-2</c:v>
                </c:pt>
              </c:numCache>
            </c:numRef>
          </c:val>
          <c:extLst>
            <c:ext xmlns:c16="http://schemas.microsoft.com/office/drawing/2014/chart" uri="{C3380CC4-5D6E-409C-BE32-E72D297353CC}">
              <c16:uniqueId val="{00000002-877D-4835-AD98-5F9DFBA2623F}"/>
            </c:ext>
          </c:extLst>
        </c:ser>
        <c:ser>
          <c:idx val="4"/>
          <c:order val="4"/>
          <c:tx>
            <c:strRef>
              <c:f>'Financial stress indicator'!$F$7</c:f>
              <c:strCache>
                <c:ptCount val="1"/>
                <c:pt idx="0">
                  <c:v>Foreign exchange market</c:v>
                </c:pt>
              </c:strCache>
            </c:strRef>
          </c:tx>
          <c:spPr>
            <a:solidFill>
              <a:schemeClr val="accent4"/>
            </a:solidFill>
          </c:spPr>
          <c:cat>
            <c:numRef>
              <c:f>'Financial stress indicator'!$A$8:$A$991</c:f>
              <c:numCache>
                <c:formatCode>m/d/yyyy</c:formatCode>
                <c:ptCount val="98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numCache>
            </c:numRef>
          </c:cat>
          <c:val>
            <c:numRef>
              <c:f>'Financial stress indicator'!$F$8:$F$991</c:f>
              <c:numCache>
                <c:formatCode>0.000</c:formatCode>
                <c:ptCount val="984"/>
                <c:pt idx="0">
                  <c:v>3.5026416164376489E-2</c:v>
                </c:pt>
                <c:pt idx="1">
                  <c:v>3.0005368429274482E-2</c:v>
                </c:pt>
                <c:pt idx="2">
                  <c:v>2.960763814793925E-2</c:v>
                </c:pt>
                <c:pt idx="3">
                  <c:v>4.1622226897492537E-2</c:v>
                </c:pt>
                <c:pt idx="4">
                  <c:v>4.6720470046774105E-2</c:v>
                </c:pt>
                <c:pt idx="5">
                  <c:v>4.9788084124961364E-2</c:v>
                </c:pt>
                <c:pt idx="6">
                  <c:v>4.4015587088515384E-2</c:v>
                </c:pt>
                <c:pt idx="7">
                  <c:v>5.4190642122675492E-2</c:v>
                </c:pt>
                <c:pt idx="8">
                  <c:v>5.9532383949087386E-2</c:v>
                </c:pt>
                <c:pt idx="9">
                  <c:v>6.0716031966953368E-2</c:v>
                </c:pt>
                <c:pt idx="10">
                  <c:v>6.927854067419903E-2</c:v>
                </c:pt>
                <c:pt idx="11">
                  <c:v>4.8785486810774811E-2</c:v>
                </c:pt>
                <c:pt idx="12">
                  <c:v>3.8373220999590937E-2</c:v>
                </c:pt>
                <c:pt idx="13">
                  <c:v>3.2865453171254902E-2</c:v>
                </c:pt>
                <c:pt idx="14">
                  <c:v>3.2107528938940151E-2</c:v>
                </c:pt>
                <c:pt idx="15">
                  <c:v>4.7589137780117682E-2</c:v>
                </c:pt>
                <c:pt idx="16">
                  <c:v>5.7182620224784306E-2</c:v>
                </c:pt>
                <c:pt idx="17">
                  <c:v>6.6194185665038652E-2</c:v>
                </c:pt>
                <c:pt idx="18">
                  <c:v>6.3666061334316265E-2</c:v>
                </c:pt>
                <c:pt idx="19">
                  <c:v>6.0326818987539443E-2</c:v>
                </c:pt>
                <c:pt idx="20">
                  <c:v>5.6813249904860724E-2</c:v>
                </c:pt>
                <c:pt idx="21">
                  <c:v>5.2092189082591202E-2</c:v>
                </c:pt>
                <c:pt idx="22">
                  <c:v>5.0405441027362524E-2</c:v>
                </c:pt>
                <c:pt idx="23">
                  <c:v>4.257996201099494E-2</c:v>
                </c:pt>
                <c:pt idx="24">
                  <c:v>4.2044639434505607E-2</c:v>
                </c:pt>
                <c:pt idx="25">
                  <c:v>4.3494692061784947E-2</c:v>
                </c:pt>
                <c:pt idx="26">
                  <c:v>4.1379063475910326E-2</c:v>
                </c:pt>
                <c:pt idx="27">
                  <c:v>4.5951424086606386E-2</c:v>
                </c:pt>
                <c:pt idx="28">
                  <c:v>4.3921012695590469E-2</c:v>
                </c:pt>
                <c:pt idx="29">
                  <c:v>3.9558832244663951E-2</c:v>
                </c:pt>
                <c:pt idx="30">
                  <c:v>4.5140714517709325E-2</c:v>
                </c:pt>
                <c:pt idx="31">
                  <c:v>3.8012873184628301E-2</c:v>
                </c:pt>
                <c:pt idx="32">
                  <c:v>4.5380559032816389E-2</c:v>
                </c:pt>
                <c:pt idx="33">
                  <c:v>5.0969616038499511E-2</c:v>
                </c:pt>
                <c:pt idx="34">
                  <c:v>4.7257017272622555E-2</c:v>
                </c:pt>
                <c:pt idx="35">
                  <c:v>5.0184424957352293E-2</c:v>
                </c:pt>
                <c:pt idx="36">
                  <c:v>5.4069766869145358E-2</c:v>
                </c:pt>
                <c:pt idx="37">
                  <c:v>5.3260467809545908E-2</c:v>
                </c:pt>
                <c:pt idx="38">
                  <c:v>5.6730586315716147E-2</c:v>
                </c:pt>
                <c:pt idx="39">
                  <c:v>5.6898970175844901E-2</c:v>
                </c:pt>
                <c:pt idx="40">
                  <c:v>4.7548527495131228E-2</c:v>
                </c:pt>
                <c:pt idx="41">
                  <c:v>4.234423181317503E-2</c:v>
                </c:pt>
                <c:pt idx="42">
                  <c:v>3.5603789134755898E-2</c:v>
                </c:pt>
                <c:pt idx="43">
                  <c:v>3.6112769669573858E-2</c:v>
                </c:pt>
                <c:pt idx="44">
                  <c:v>3.4177242271939093E-2</c:v>
                </c:pt>
                <c:pt idx="45">
                  <c:v>3.1417594058420498E-2</c:v>
                </c:pt>
                <c:pt idx="46">
                  <c:v>2.7227695130255875E-2</c:v>
                </c:pt>
                <c:pt idx="47">
                  <c:v>2.1453446273194968E-2</c:v>
                </c:pt>
                <c:pt idx="48">
                  <c:v>1.5289682759075888E-2</c:v>
                </c:pt>
                <c:pt idx="49">
                  <c:v>1.3402507234077772E-2</c:v>
                </c:pt>
                <c:pt idx="50">
                  <c:v>1.6925967827849608E-2</c:v>
                </c:pt>
                <c:pt idx="51">
                  <c:v>2.02562289195432E-2</c:v>
                </c:pt>
                <c:pt idx="52">
                  <c:v>2.7482595410654998E-2</c:v>
                </c:pt>
                <c:pt idx="53">
                  <c:v>3.9805243731366832E-2</c:v>
                </c:pt>
                <c:pt idx="54">
                  <c:v>3.8925164182864222E-2</c:v>
                </c:pt>
                <c:pt idx="55">
                  <c:v>3.8503827924822522E-2</c:v>
                </c:pt>
                <c:pt idx="56">
                  <c:v>3.6227313499928304E-2</c:v>
                </c:pt>
                <c:pt idx="57">
                  <c:v>2.5629846124574206E-2</c:v>
                </c:pt>
                <c:pt idx="58">
                  <c:v>2.9445064512285825E-2</c:v>
                </c:pt>
                <c:pt idx="59">
                  <c:v>3.6796280305242506E-2</c:v>
                </c:pt>
                <c:pt idx="60">
                  <c:v>3.7170788515351723E-2</c:v>
                </c:pt>
                <c:pt idx="61">
                  <c:v>4.1488735479064356E-2</c:v>
                </c:pt>
                <c:pt idx="62">
                  <c:v>3.7059971895897173E-2</c:v>
                </c:pt>
                <c:pt idx="63">
                  <c:v>3.3142288885156829E-2</c:v>
                </c:pt>
                <c:pt idx="64">
                  <c:v>3.1231303681545062E-2</c:v>
                </c:pt>
                <c:pt idx="65">
                  <c:v>2.9361150362298531E-2</c:v>
                </c:pt>
                <c:pt idx="66">
                  <c:v>3.1164412026562269E-2</c:v>
                </c:pt>
                <c:pt idx="67">
                  <c:v>3.3023572808712577E-2</c:v>
                </c:pt>
                <c:pt idx="68">
                  <c:v>3.8786594240275821E-2</c:v>
                </c:pt>
                <c:pt idx="69">
                  <c:v>4.0632018878741571E-2</c:v>
                </c:pt>
                <c:pt idx="70">
                  <c:v>3.7775232953204278E-2</c:v>
                </c:pt>
                <c:pt idx="71">
                  <c:v>2.9353925518985951E-2</c:v>
                </c:pt>
                <c:pt idx="72">
                  <c:v>2.8911667142558425E-2</c:v>
                </c:pt>
                <c:pt idx="73">
                  <c:v>2.8482287048083602E-2</c:v>
                </c:pt>
                <c:pt idx="74">
                  <c:v>2.3885450530500167E-2</c:v>
                </c:pt>
                <c:pt idx="75">
                  <c:v>2.6797928335188667E-2</c:v>
                </c:pt>
                <c:pt idx="76">
                  <c:v>1.7256057558593781E-2</c:v>
                </c:pt>
                <c:pt idx="77">
                  <c:v>1.0945152413594082E-2</c:v>
                </c:pt>
                <c:pt idx="78">
                  <c:v>1.3249614450331414E-2</c:v>
                </c:pt>
                <c:pt idx="79">
                  <c:v>9.343741294540896E-3</c:v>
                </c:pt>
                <c:pt idx="80">
                  <c:v>1.2987303480485227E-2</c:v>
                </c:pt>
                <c:pt idx="81">
                  <c:v>1.2963124958036761E-2</c:v>
                </c:pt>
                <c:pt idx="82">
                  <c:v>1.1129673613519341E-2</c:v>
                </c:pt>
                <c:pt idx="83">
                  <c:v>1.5101129679028415E-2</c:v>
                </c:pt>
                <c:pt idx="84">
                  <c:v>1.3658272706021837E-2</c:v>
                </c:pt>
                <c:pt idx="85">
                  <c:v>1.315233351027471E-2</c:v>
                </c:pt>
                <c:pt idx="86">
                  <c:v>1.3028527892801293E-2</c:v>
                </c:pt>
                <c:pt idx="87">
                  <c:v>1.2224576950062188E-2</c:v>
                </c:pt>
                <c:pt idx="88">
                  <c:v>1.228685750670983E-2</c:v>
                </c:pt>
                <c:pt idx="89">
                  <c:v>1.4007418455371765E-2</c:v>
                </c:pt>
                <c:pt idx="90">
                  <c:v>1.4868915832564141E-2</c:v>
                </c:pt>
                <c:pt idx="91">
                  <c:v>1.3857775769476763E-2</c:v>
                </c:pt>
                <c:pt idx="92">
                  <c:v>1.5306820471365563E-2</c:v>
                </c:pt>
                <c:pt idx="93">
                  <c:v>1.5403670792148031E-2</c:v>
                </c:pt>
                <c:pt idx="94">
                  <c:v>1.7671587329650226E-2</c:v>
                </c:pt>
                <c:pt idx="95">
                  <c:v>1.5052383476227281E-2</c:v>
                </c:pt>
                <c:pt idx="96">
                  <c:v>1.148498200333813E-2</c:v>
                </c:pt>
                <c:pt idx="97">
                  <c:v>1.8494281422794467E-2</c:v>
                </c:pt>
                <c:pt idx="98">
                  <c:v>1.7522226794102674E-2</c:v>
                </c:pt>
                <c:pt idx="99">
                  <c:v>2.1701261266647318E-2</c:v>
                </c:pt>
                <c:pt idx="100">
                  <c:v>2.6133253354581214E-2</c:v>
                </c:pt>
                <c:pt idx="101">
                  <c:v>1.7747094767314404E-2</c:v>
                </c:pt>
                <c:pt idx="102">
                  <c:v>2.0655028939496115E-2</c:v>
                </c:pt>
                <c:pt idx="103">
                  <c:v>1.757405705335334E-2</c:v>
                </c:pt>
                <c:pt idx="104">
                  <c:v>1.4836565518236974E-2</c:v>
                </c:pt>
                <c:pt idx="105">
                  <c:v>1.4662840830450639E-2</c:v>
                </c:pt>
                <c:pt idx="106">
                  <c:v>9.3990500406173488E-3</c:v>
                </c:pt>
                <c:pt idx="107">
                  <c:v>8.1227153887302797E-3</c:v>
                </c:pt>
                <c:pt idx="108">
                  <c:v>6.0870102326666502E-3</c:v>
                </c:pt>
                <c:pt idx="109">
                  <c:v>6.3412628841989852E-3</c:v>
                </c:pt>
                <c:pt idx="110">
                  <c:v>6.726917697435884E-3</c:v>
                </c:pt>
                <c:pt idx="111">
                  <c:v>7.8861710906078502E-3</c:v>
                </c:pt>
                <c:pt idx="112">
                  <c:v>9.6843068161416076E-3</c:v>
                </c:pt>
                <c:pt idx="113">
                  <c:v>9.7056800697596177E-3</c:v>
                </c:pt>
                <c:pt idx="114">
                  <c:v>1.0316370848366171E-2</c:v>
                </c:pt>
                <c:pt idx="115">
                  <c:v>9.0835082311243303E-3</c:v>
                </c:pt>
                <c:pt idx="116">
                  <c:v>8.7181272556810709E-3</c:v>
                </c:pt>
                <c:pt idx="117">
                  <c:v>7.7996636843200148E-3</c:v>
                </c:pt>
                <c:pt idx="118">
                  <c:v>9.7554721048364774E-3</c:v>
                </c:pt>
                <c:pt idx="119">
                  <c:v>1.2009368768159723E-2</c:v>
                </c:pt>
                <c:pt idx="120">
                  <c:v>1.5210361387455899E-2</c:v>
                </c:pt>
                <c:pt idx="121">
                  <c:v>1.5784851673421106E-2</c:v>
                </c:pt>
                <c:pt idx="122">
                  <c:v>1.3249416249203391E-2</c:v>
                </c:pt>
                <c:pt idx="123">
                  <c:v>1.7372329969757606E-2</c:v>
                </c:pt>
                <c:pt idx="124">
                  <c:v>1.5665194759361508E-2</c:v>
                </c:pt>
                <c:pt idx="125">
                  <c:v>2.0996140320540431E-2</c:v>
                </c:pt>
                <c:pt idx="126">
                  <c:v>2.5499136375508682E-2</c:v>
                </c:pt>
                <c:pt idx="127">
                  <c:v>2.3755841581064367E-2</c:v>
                </c:pt>
                <c:pt idx="128">
                  <c:v>2.4263857744449811E-2</c:v>
                </c:pt>
                <c:pt idx="129">
                  <c:v>2.2920086251312338E-2</c:v>
                </c:pt>
                <c:pt idx="130">
                  <c:v>2.400204767578518E-2</c:v>
                </c:pt>
                <c:pt idx="131">
                  <c:v>2.0292574101167499E-2</c:v>
                </c:pt>
                <c:pt idx="132">
                  <c:v>1.8835904351421497E-2</c:v>
                </c:pt>
                <c:pt idx="133">
                  <c:v>1.4171612251217691E-2</c:v>
                </c:pt>
                <c:pt idx="134">
                  <c:v>9.7573469082952256E-3</c:v>
                </c:pt>
                <c:pt idx="135">
                  <c:v>8.5505977776258405E-3</c:v>
                </c:pt>
                <c:pt idx="136">
                  <c:v>1.0635644880012913E-2</c:v>
                </c:pt>
                <c:pt idx="137">
                  <c:v>9.7145455319691317E-3</c:v>
                </c:pt>
                <c:pt idx="138">
                  <c:v>8.5573626610343824E-3</c:v>
                </c:pt>
                <c:pt idx="139">
                  <c:v>1.1162103430327001E-2</c:v>
                </c:pt>
                <c:pt idx="140">
                  <c:v>6.9519835340483317E-3</c:v>
                </c:pt>
                <c:pt idx="141">
                  <c:v>1.0662016968541924E-2</c:v>
                </c:pt>
                <c:pt idx="142">
                  <c:v>1.1885484818994967E-2</c:v>
                </c:pt>
                <c:pt idx="143">
                  <c:v>1.2721858771365883E-2</c:v>
                </c:pt>
                <c:pt idx="144">
                  <c:v>1.48200498778725E-2</c:v>
                </c:pt>
                <c:pt idx="145">
                  <c:v>1.7215610859014692E-2</c:v>
                </c:pt>
                <c:pt idx="146">
                  <c:v>1.9076075620048868E-2</c:v>
                </c:pt>
                <c:pt idx="147">
                  <c:v>1.9781111256899978E-2</c:v>
                </c:pt>
                <c:pt idx="148">
                  <c:v>2.0454720200714465E-2</c:v>
                </c:pt>
                <c:pt idx="149">
                  <c:v>2.0890260436490674E-2</c:v>
                </c:pt>
                <c:pt idx="150">
                  <c:v>1.8311720564443093E-2</c:v>
                </c:pt>
                <c:pt idx="151">
                  <c:v>1.4890039479549245E-2</c:v>
                </c:pt>
                <c:pt idx="152">
                  <c:v>1.6092364237509964E-2</c:v>
                </c:pt>
                <c:pt idx="153">
                  <c:v>9.699509576813356E-3</c:v>
                </c:pt>
                <c:pt idx="154">
                  <c:v>1.1573511835358062E-2</c:v>
                </c:pt>
                <c:pt idx="155">
                  <c:v>1.4057703947055805E-2</c:v>
                </c:pt>
                <c:pt idx="156">
                  <c:v>1.0455544719649761E-2</c:v>
                </c:pt>
                <c:pt idx="157">
                  <c:v>1.5018074341870274E-2</c:v>
                </c:pt>
                <c:pt idx="158">
                  <c:v>1.444040474442719E-2</c:v>
                </c:pt>
                <c:pt idx="159">
                  <c:v>1.444194046613035E-2</c:v>
                </c:pt>
                <c:pt idx="160">
                  <c:v>1.5716867959530326E-2</c:v>
                </c:pt>
                <c:pt idx="161">
                  <c:v>1.1764887854484343E-2</c:v>
                </c:pt>
                <c:pt idx="162">
                  <c:v>1.0366662001117183E-2</c:v>
                </c:pt>
                <c:pt idx="163">
                  <c:v>9.6870994418236048E-3</c:v>
                </c:pt>
                <c:pt idx="164">
                  <c:v>9.3537564023128683E-3</c:v>
                </c:pt>
                <c:pt idx="165">
                  <c:v>9.3126234670696841E-3</c:v>
                </c:pt>
                <c:pt idx="166">
                  <c:v>1.4707068695281135E-2</c:v>
                </c:pt>
                <c:pt idx="167">
                  <c:v>1.879396573334326E-2</c:v>
                </c:pt>
                <c:pt idx="168">
                  <c:v>1.8029705927493388E-2</c:v>
                </c:pt>
                <c:pt idx="169">
                  <c:v>2.040033909079118E-2</c:v>
                </c:pt>
                <c:pt idx="170">
                  <c:v>1.6657615535765932E-2</c:v>
                </c:pt>
                <c:pt idx="171">
                  <c:v>1.1601040201868508E-2</c:v>
                </c:pt>
                <c:pt idx="172">
                  <c:v>1.2346868610675424E-2</c:v>
                </c:pt>
                <c:pt idx="173">
                  <c:v>2.0911474706931062E-2</c:v>
                </c:pt>
                <c:pt idx="174">
                  <c:v>2.1031760512585585E-2</c:v>
                </c:pt>
                <c:pt idx="175">
                  <c:v>2.3469788900382184E-2</c:v>
                </c:pt>
                <c:pt idx="176">
                  <c:v>2.6488433874673284E-2</c:v>
                </c:pt>
                <c:pt idx="177">
                  <c:v>1.596411675481323E-2</c:v>
                </c:pt>
                <c:pt idx="178">
                  <c:v>1.5805738405551974E-2</c:v>
                </c:pt>
                <c:pt idx="179">
                  <c:v>1.9289999483143909E-2</c:v>
                </c:pt>
                <c:pt idx="180">
                  <c:v>1.8077413749603845E-2</c:v>
                </c:pt>
                <c:pt idx="181">
                  <c:v>1.8346417483041309E-2</c:v>
                </c:pt>
                <c:pt idx="182">
                  <c:v>2.0887741428175531E-2</c:v>
                </c:pt>
                <c:pt idx="183">
                  <c:v>1.5066547699869037E-2</c:v>
                </c:pt>
                <c:pt idx="184">
                  <c:v>1.4487648678306923E-2</c:v>
                </c:pt>
                <c:pt idx="185">
                  <c:v>1.410007876657514E-2</c:v>
                </c:pt>
                <c:pt idx="186">
                  <c:v>1.0539275326711785E-2</c:v>
                </c:pt>
                <c:pt idx="187">
                  <c:v>1.0668240568508781E-2</c:v>
                </c:pt>
                <c:pt idx="188">
                  <c:v>9.8265871637926907E-3</c:v>
                </c:pt>
                <c:pt idx="189">
                  <c:v>1.1995868294255117E-2</c:v>
                </c:pt>
                <c:pt idx="190">
                  <c:v>1.2496033353113719E-2</c:v>
                </c:pt>
                <c:pt idx="191">
                  <c:v>1.3930531774464044E-2</c:v>
                </c:pt>
                <c:pt idx="192">
                  <c:v>1.6057328594418826E-2</c:v>
                </c:pt>
                <c:pt idx="193">
                  <c:v>1.5904540060346535E-2</c:v>
                </c:pt>
                <c:pt idx="194">
                  <c:v>1.5459138839400964E-2</c:v>
                </c:pt>
                <c:pt idx="195">
                  <c:v>1.2810340917354061E-2</c:v>
                </c:pt>
                <c:pt idx="196">
                  <c:v>1.0102285258453319E-2</c:v>
                </c:pt>
                <c:pt idx="197">
                  <c:v>7.3463346064776671E-3</c:v>
                </c:pt>
                <c:pt idx="198">
                  <c:v>7.0080396955236957E-3</c:v>
                </c:pt>
                <c:pt idx="199">
                  <c:v>7.7372438784561893E-3</c:v>
                </c:pt>
                <c:pt idx="200">
                  <c:v>9.3254818681624014E-3</c:v>
                </c:pt>
                <c:pt idx="201">
                  <c:v>1.2492160044301127E-2</c:v>
                </c:pt>
                <c:pt idx="202">
                  <c:v>1.1237714580211517E-2</c:v>
                </c:pt>
                <c:pt idx="203">
                  <c:v>1.2503766962668474E-2</c:v>
                </c:pt>
                <c:pt idx="204">
                  <c:v>1.2679766121340957E-2</c:v>
                </c:pt>
                <c:pt idx="205">
                  <c:v>8.9521637796024477E-3</c:v>
                </c:pt>
                <c:pt idx="206">
                  <c:v>1.2594196242263753E-2</c:v>
                </c:pt>
                <c:pt idx="207">
                  <c:v>1.5700450381597869E-2</c:v>
                </c:pt>
                <c:pt idx="208">
                  <c:v>1.3264238668894099E-2</c:v>
                </c:pt>
                <c:pt idx="209">
                  <c:v>1.4796057370813208E-2</c:v>
                </c:pt>
                <c:pt idx="210">
                  <c:v>1.2186045590439258E-2</c:v>
                </c:pt>
                <c:pt idx="211">
                  <c:v>1.0178084188045068E-2</c:v>
                </c:pt>
                <c:pt idx="212">
                  <c:v>1.4194892308332745E-2</c:v>
                </c:pt>
                <c:pt idx="213">
                  <c:v>1.330286601733903E-2</c:v>
                </c:pt>
                <c:pt idx="214">
                  <c:v>1.6842793939067239E-2</c:v>
                </c:pt>
                <c:pt idx="215">
                  <c:v>1.9329304606229312E-2</c:v>
                </c:pt>
                <c:pt idx="216">
                  <c:v>1.7606108565924622E-2</c:v>
                </c:pt>
                <c:pt idx="217">
                  <c:v>1.9734979375771011E-2</c:v>
                </c:pt>
                <c:pt idx="218">
                  <c:v>1.5148060039612875E-2</c:v>
                </c:pt>
                <c:pt idx="219">
                  <c:v>1.4713118546990136E-2</c:v>
                </c:pt>
                <c:pt idx="220">
                  <c:v>1.2788172666053414E-2</c:v>
                </c:pt>
                <c:pt idx="221">
                  <c:v>1.2531220279921783E-2</c:v>
                </c:pt>
                <c:pt idx="222">
                  <c:v>1.2682231710334595E-2</c:v>
                </c:pt>
                <c:pt idx="223">
                  <c:v>8.297110565691785E-3</c:v>
                </c:pt>
                <c:pt idx="224">
                  <c:v>8.3271911627228641E-3</c:v>
                </c:pt>
                <c:pt idx="225">
                  <c:v>6.879040926122063E-3</c:v>
                </c:pt>
                <c:pt idx="226">
                  <c:v>7.5497930062482944E-3</c:v>
                </c:pt>
                <c:pt idx="227">
                  <c:v>8.1162418088456742E-3</c:v>
                </c:pt>
                <c:pt idx="228">
                  <c:v>8.086239540604119E-3</c:v>
                </c:pt>
                <c:pt idx="229">
                  <c:v>1.2055478410012272E-2</c:v>
                </c:pt>
                <c:pt idx="230">
                  <c:v>1.5850986940683095E-2</c:v>
                </c:pt>
                <c:pt idx="231">
                  <c:v>1.6101515551389483E-2</c:v>
                </c:pt>
                <c:pt idx="232">
                  <c:v>1.767090542751179E-2</c:v>
                </c:pt>
                <c:pt idx="233">
                  <c:v>1.5229325118121289E-2</c:v>
                </c:pt>
                <c:pt idx="234">
                  <c:v>1.0180957302403237E-2</c:v>
                </c:pt>
                <c:pt idx="235">
                  <c:v>1.8024012194127081E-2</c:v>
                </c:pt>
                <c:pt idx="236">
                  <c:v>2.2833999565578869E-2</c:v>
                </c:pt>
                <c:pt idx="237">
                  <c:v>2.8441947097389439E-2</c:v>
                </c:pt>
                <c:pt idx="238">
                  <c:v>4.0084536868997517E-2</c:v>
                </c:pt>
                <c:pt idx="239">
                  <c:v>4.0160581088333716E-2</c:v>
                </c:pt>
                <c:pt idx="240">
                  <c:v>3.7383259138903092E-2</c:v>
                </c:pt>
                <c:pt idx="241">
                  <c:v>3.1093640210416926E-2</c:v>
                </c:pt>
                <c:pt idx="242">
                  <c:v>2.8027425502177176E-2</c:v>
                </c:pt>
                <c:pt idx="243">
                  <c:v>3.1804326019659872E-2</c:v>
                </c:pt>
                <c:pt idx="244">
                  <c:v>3.5785313640406928E-2</c:v>
                </c:pt>
                <c:pt idx="245">
                  <c:v>4.0254529339043242E-2</c:v>
                </c:pt>
                <c:pt idx="246">
                  <c:v>3.9159099878420978E-2</c:v>
                </c:pt>
                <c:pt idx="247">
                  <c:v>2.8810484040105715E-2</c:v>
                </c:pt>
                <c:pt idx="248">
                  <c:v>3.1312481901622134E-2</c:v>
                </c:pt>
                <c:pt idx="249">
                  <c:v>3.3649887736112501E-2</c:v>
                </c:pt>
                <c:pt idx="250">
                  <c:v>3.3641766683262866E-2</c:v>
                </c:pt>
                <c:pt idx="251">
                  <c:v>4.6334975280951485E-2</c:v>
                </c:pt>
                <c:pt idx="252">
                  <c:v>4.0952674856725137E-2</c:v>
                </c:pt>
                <c:pt idx="253">
                  <c:v>4.800868516318553E-2</c:v>
                </c:pt>
                <c:pt idx="254">
                  <c:v>5.413876313357481E-2</c:v>
                </c:pt>
                <c:pt idx="255">
                  <c:v>5.0748130667502472E-2</c:v>
                </c:pt>
                <c:pt idx="256">
                  <c:v>5.3227091757398107E-2</c:v>
                </c:pt>
                <c:pt idx="257">
                  <c:v>4.9665573552896872E-2</c:v>
                </c:pt>
                <c:pt idx="258">
                  <c:v>5.1151953929919683E-2</c:v>
                </c:pt>
                <c:pt idx="259">
                  <c:v>4.7050315054145211E-2</c:v>
                </c:pt>
                <c:pt idx="260">
                  <c:v>5.5025947941407069E-2</c:v>
                </c:pt>
                <c:pt idx="261">
                  <c:v>6.602380278999373E-2</c:v>
                </c:pt>
                <c:pt idx="262">
                  <c:v>6.8064580001967578E-2</c:v>
                </c:pt>
                <c:pt idx="263">
                  <c:v>7.4649490065551757E-2</c:v>
                </c:pt>
                <c:pt idx="264">
                  <c:v>6.7066690094672407E-2</c:v>
                </c:pt>
                <c:pt idx="265">
                  <c:v>5.067495626082455E-2</c:v>
                </c:pt>
                <c:pt idx="266">
                  <c:v>4.4897942302626621E-2</c:v>
                </c:pt>
                <c:pt idx="267">
                  <c:v>3.4919393311462869E-2</c:v>
                </c:pt>
                <c:pt idx="268">
                  <c:v>3.7722637317668797E-2</c:v>
                </c:pt>
                <c:pt idx="269">
                  <c:v>4.9482409390314869E-2</c:v>
                </c:pt>
                <c:pt idx="270">
                  <c:v>5.4557821001787354E-2</c:v>
                </c:pt>
                <c:pt idx="271">
                  <c:v>6.1295920794142589E-2</c:v>
                </c:pt>
                <c:pt idx="272">
                  <c:v>6.0504083339965133E-2</c:v>
                </c:pt>
                <c:pt idx="273">
                  <c:v>5.6060025749347507E-2</c:v>
                </c:pt>
                <c:pt idx="274">
                  <c:v>6.1398052090884989E-2</c:v>
                </c:pt>
                <c:pt idx="275">
                  <c:v>5.7572756503490703E-2</c:v>
                </c:pt>
                <c:pt idx="276">
                  <c:v>5.6025980035090683E-2</c:v>
                </c:pt>
                <c:pt idx="277">
                  <c:v>4.6358783419289874E-2</c:v>
                </c:pt>
                <c:pt idx="278">
                  <c:v>3.4497611483432063E-2</c:v>
                </c:pt>
                <c:pt idx="279">
                  <c:v>3.6142083172299132E-2</c:v>
                </c:pt>
                <c:pt idx="280">
                  <c:v>4.4985414041117007E-2</c:v>
                </c:pt>
                <c:pt idx="281">
                  <c:v>5.488550276453083E-2</c:v>
                </c:pt>
                <c:pt idx="282">
                  <c:v>5.8036516433858529E-2</c:v>
                </c:pt>
                <c:pt idx="283">
                  <c:v>5.4768388533431099E-2</c:v>
                </c:pt>
                <c:pt idx="284">
                  <c:v>5.3439794557396204E-2</c:v>
                </c:pt>
                <c:pt idx="285">
                  <c:v>5.0441153094859026E-2</c:v>
                </c:pt>
                <c:pt idx="286">
                  <c:v>4.5685378275962245E-2</c:v>
                </c:pt>
                <c:pt idx="287">
                  <c:v>4.8817606081362583E-2</c:v>
                </c:pt>
                <c:pt idx="288">
                  <c:v>3.5821060160601867E-2</c:v>
                </c:pt>
                <c:pt idx="289">
                  <c:v>4.4425504560494933E-2</c:v>
                </c:pt>
                <c:pt idx="290">
                  <c:v>4.9598502837322568E-2</c:v>
                </c:pt>
                <c:pt idx="291">
                  <c:v>5.2317542642976257E-2</c:v>
                </c:pt>
                <c:pt idx="292">
                  <c:v>5.9260096315880466E-2</c:v>
                </c:pt>
                <c:pt idx="293">
                  <c:v>5.4742050351605544E-2</c:v>
                </c:pt>
                <c:pt idx="294">
                  <c:v>6.4116080492648275E-2</c:v>
                </c:pt>
                <c:pt idx="295">
                  <c:v>7.0577022102587442E-2</c:v>
                </c:pt>
                <c:pt idx="296">
                  <c:v>8.7325298890336286E-2</c:v>
                </c:pt>
                <c:pt idx="297">
                  <c:v>0.10493806108326761</c:v>
                </c:pt>
                <c:pt idx="298">
                  <c:v>0.10853916079961613</c:v>
                </c:pt>
                <c:pt idx="299">
                  <c:v>0.11394384670628742</c:v>
                </c:pt>
                <c:pt idx="300">
                  <c:v>0.12046291569413985</c:v>
                </c:pt>
                <c:pt idx="301">
                  <c:v>0.11938044182030225</c:v>
                </c:pt>
                <c:pt idx="302">
                  <c:v>0.12448354879768614</c:v>
                </c:pt>
                <c:pt idx="303">
                  <c:v>0.13242920596623095</c:v>
                </c:pt>
                <c:pt idx="304">
                  <c:v>0.12854237729707049</c:v>
                </c:pt>
                <c:pt idx="305">
                  <c:v>0.13053641865502771</c:v>
                </c:pt>
                <c:pt idx="306">
                  <c:v>0.12821220489526969</c:v>
                </c:pt>
                <c:pt idx="307">
                  <c:v>0.12934769611750221</c:v>
                </c:pt>
                <c:pt idx="308">
                  <c:v>0.13068375159349635</c:v>
                </c:pt>
                <c:pt idx="309">
                  <c:v>0.11618782324925871</c:v>
                </c:pt>
                <c:pt idx="310">
                  <c:v>0.11448872179605782</c:v>
                </c:pt>
                <c:pt idx="311">
                  <c:v>0.11245211806191371</c:v>
                </c:pt>
                <c:pt idx="312">
                  <c:v>0.11215722750320899</c:v>
                </c:pt>
                <c:pt idx="313">
                  <c:v>0.12349528229454312</c:v>
                </c:pt>
                <c:pt idx="314">
                  <c:v>0.12634834927938762</c:v>
                </c:pt>
                <c:pt idx="315">
                  <c:v>0.12485413990304092</c:v>
                </c:pt>
                <c:pt idx="316">
                  <c:v>0.115122235499724</c:v>
                </c:pt>
                <c:pt idx="317">
                  <c:v>0.11499642375113267</c:v>
                </c:pt>
                <c:pt idx="318">
                  <c:v>0.11498701587535098</c:v>
                </c:pt>
                <c:pt idx="319">
                  <c:v>0.11479282404839358</c:v>
                </c:pt>
                <c:pt idx="320">
                  <c:v>0.1215549435884844</c:v>
                </c:pt>
                <c:pt idx="321">
                  <c:v>0.12081222120920443</c:v>
                </c:pt>
                <c:pt idx="322">
                  <c:v>0.12116672080951915</c:v>
                </c:pt>
                <c:pt idx="323">
                  <c:v>0.11650828195339845</c:v>
                </c:pt>
                <c:pt idx="324">
                  <c:v>0.110228957170058</c:v>
                </c:pt>
                <c:pt idx="325">
                  <c:v>0.1079407394531456</c:v>
                </c:pt>
                <c:pt idx="326">
                  <c:v>0.10509274138435434</c:v>
                </c:pt>
                <c:pt idx="327">
                  <c:v>0.10792713292021328</c:v>
                </c:pt>
                <c:pt idx="328">
                  <c:v>0.11468977938887169</c:v>
                </c:pt>
                <c:pt idx="329">
                  <c:v>0.10923751045393601</c:v>
                </c:pt>
                <c:pt idx="330">
                  <c:v>0.10431672093040706</c:v>
                </c:pt>
                <c:pt idx="331">
                  <c:v>0.10094613647951561</c:v>
                </c:pt>
                <c:pt idx="332">
                  <c:v>9.8733292325229691E-2</c:v>
                </c:pt>
                <c:pt idx="333">
                  <c:v>0.10031766868336686</c:v>
                </c:pt>
                <c:pt idx="334">
                  <c:v>9.9038232422152372E-2</c:v>
                </c:pt>
                <c:pt idx="335">
                  <c:v>0.1009444293464971</c:v>
                </c:pt>
                <c:pt idx="336">
                  <c:v>9.3924618930934359E-2</c:v>
                </c:pt>
                <c:pt idx="337">
                  <c:v>8.6108148931563502E-2</c:v>
                </c:pt>
                <c:pt idx="338">
                  <c:v>7.7244379592742773E-2</c:v>
                </c:pt>
                <c:pt idx="339">
                  <c:v>6.8928016725681579E-2</c:v>
                </c:pt>
                <c:pt idx="340">
                  <c:v>6.9002135793910332E-2</c:v>
                </c:pt>
                <c:pt idx="341">
                  <c:v>7.1393827190952747E-2</c:v>
                </c:pt>
                <c:pt idx="342">
                  <c:v>7.6154554354900136E-2</c:v>
                </c:pt>
                <c:pt idx="343">
                  <c:v>7.8495452946198946E-2</c:v>
                </c:pt>
                <c:pt idx="344">
                  <c:v>6.9280296982631259E-2</c:v>
                </c:pt>
                <c:pt idx="345">
                  <c:v>6.2478623741702516E-2</c:v>
                </c:pt>
                <c:pt idx="346">
                  <c:v>5.0678457554517976E-2</c:v>
                </c:pt>
                <c:pt idx="347">
                  <c:v>4.1812734172633079E-2</c:v>
                </c:pt>
                <c:pt idx="348">
                  <c:v>4.8600819823449992E-2</c:v>
                </c:pt>
                <c:pt idx="349">
                  <c:v>4.6253607924746837E-2</c:v>
                </c:pt>
                <c:pt idx="350">
                  <c:v>5.6889500524556331E-2</c:v>
                </c:pt>
                <c:pt idx="351">
                  <c:v>6.0187089490207971E-2</c:v>
                </c:pt>
                <c:pt idx="352">
                  <c:v>5.6050969049701506E-2</c:v>
                </c:pt>
                <c:pt idx="353">
                  <c:v>7.1710955539152813E-2</c:v>
                </c:pt>
                <c:pt idx="354">
                  <c:v>6.6667837246904144E-2</c:v>
                </c:pt>
                <c:pt idx="355">
                  <c:v>6.8271049241059326E-2</c:v>
                </c:pt>
                <c:pt idx="356">
                  <c:v>7.2118021764372764E-2</c:v>
                </c:pt>
                <c:pt idx="357">
                  <c:v>5.9120295510492027E-2</c:v>
                </c:pt>
                <c:pt idx="358">
                  <c:v>6.5090269375557369E-2</c:v>
                </c:pt>
                <c:pt idx="359">
                  <c:v>5.988897737317217E-2</c:v>
                </c:pt>
                <c:pt idx="360">
                  <c:v>5.2434841924959022E-2</c:v>
                </c:pt>
                <c:pt idx="361">
                  <c:v>4.6967807274756836E-2</c:v>
                </c:pt>
                <c:pt idx="362">
                  <c:v>4.1670905548734608E-2</c:v>
                </c:pt>
                <c:pt idx="363">
                  <c:v>4.2775006367083999E-2</c:v>
                </c:pt>
                <c:pt idx="364">
                  <c:v>4.2845826809610028E-2</c:v>
                </c:pt>
                <c:pt idx="365">
                  <c:v>5.5988766856485517E-2</c:v>
                </c:pt>
                <c:pt idx="366">
                  <c:v>5.082466646327672E-2</c:v>
                </c:pt>
                <c:pt idx="367">
                  <c:v>5.6414268104769225E-2</c:v>
                </c:pt>
                <c:pt idx="368">
                  <c:v>6.5854379074629613E-2</c:v>
                </c:pt>
                <c:pt idx="369">
                  <c:v>6.4444247465370669E-2</c:v>
                </c:pt>
                <c:pt idx="370">
                  <c:v>7.0672521655828435E-2</c:v>
                </c:pt>
                <c:pt idx="371">
                  <c:v>7.0277480814392793E-2</c:v>
                </c:pt>
                <c:pt idx="372">
                  <c:v>5.7868715286347849E-2</c:v>
                </c:pt>
                <c:pt idx="373">
                  <c:v>5.1835177734207899E-2</c:v>
                </c:pt>
                <c:pt idx="374">
                  <c:v>5.2188182991815144E-2</c:v>
                </c:pt>
                <c:pt idx="375">
                  <c:v>4.4816100836482409E-2</c:v>
                </c:pt>
                <c:pt idx="376">
                  <c:v>5.1300443138514333E-2</c:v>
                </c:pt>
                <c:pt idx="377">
                  <c:v>5.1003341737937691E-2</c:v>
                </c:pt>
                <c:pt idx="378">
                  <c:v>5.1825042152347997E-2</c:v>
                </c:pt>
                <c:pt idx="379">
                  <c:v>5.9282382945494594E-2</c:v>
                </c:pt>
                <c:pt idx="380">
                  <c:v>7.6682148456667584E-2</c:v>
                </c:pt>
                <c:pt idx="381">
                  <c:v>9.2006051599410513E-2</c:v>
                </c:pt>
                <c:pt idx="382">
                  <c:v>0.10681294173362249</c:v>
                </c:pt>
                <c:pt idx="383">
                  <c:v>0.11717359471958005</c:v>
                </c:pt>
                <c:pt idx="384">
                  <c:v>0.10655716703373169</c:v>
                </c:pt>
                <c:pt idx="385">
                  <c:v>9.6155131720068399E-2</c:v>
                </c:pt>
                <c:pt idx="386">
                  <c:v>7.8588156198410003E-2</c:v>
                </c:pt>
                <c:pt idx="387">
                  <c:v>6.5079997817986845E-2</c:v>
                </c:pt>
                <c:pt idx="388">
                  <c:v>7.0822166719172963E-2</c:v>
                </c:pt>
                <c:pt idx="389">
                  <c:v>6.8667911082939084E-2</c:v>
                </c:pt>
                <c:pt idx="390">
                  <c:v>7.3972470795971801E-2</c:v>
                </c:pt>
                <c:pt idx="391">
                  <c:v>7.6953898958415382E-2</c:v>
                </c:pt>
                <c:pt idx="392">
                  <c:v>6.1672949965111197E-2</c:v>
                </c:pt>
                <c:pt idx="393">
                  <c:v>5.5958960643392362E-2</c:v>
                </c:pt>
                <c:pt idx="394">
                  <c:v>5.4801468014433599E-2</c:v>
                </c:pt>
                <c:pt idx="395">
                  <c:v>5.1643167730290714E-2</c:v>
                </c:pt>
                <c:pt idx="396">
                  <c:v>5.3119611363270119E-2</c:v>
                </c:pt>
                <c:pt idx="397">
                  <c:v>6.0009932282619145E-2</c:v>
                </c:pt>
                <c:pt idx="398">
                  <c:v>5.8667395184233646E-2</c:v>
                </c:pt>
                <c:pt idx="399">
                  <c:v>5.5793118450595897E-2</c:v>
                </c:pt>
                <c:pt idx="400">
                  <c:v>6.5208592697029416E-2</c:v>
                </c:pt>
                <c:pt idx="401">
                  <c:v>6.6525134190456789E-2</c:v>
                </c:pt>
                <c:pt idx="402">
                  <c:v>6.7889407552061992E-2</c:v>
                </c:pt>
                <c:pt idx="403">
                  <c:v>6.6696004783473942E-2</c:v>
                </c:pt>
                <c:pt idx="404">
                  <c:v>6.713784814266649E-2</c:v>
                </c:pt>
                <c:pt idx="405">
                  <c:v>6.8741631738269277E-2</c:v>
                </c:pt>
                <c:pt idx="406">
                  <c:v>6.6136486933326299E-2</c:v>
                </c:pt>
                <c:pt idx="407">
                  <c:v>7.218729563319902E-2</c:v>
                </c:pt>
                <c:pt idx="408">
                  <c:v>6.0233124531021628E-2</c:v>
                </c:pt>
                <c:pt idx="409">
                  <c:v>5.4251605587541447E-2</c:v>
                </c:pt>
                <c:pt idx="410">
                  <c:v>6.3537892611111715E-2</c:v>
                </c:pt>
                <c:pt idx="411">
                  <c:v>5.4106626117084826E-2</c:v>
                </c:pt>
                <c:pt idx="412">
                  <c:v>5.8966279317736028E-2</c:v>
                </c:pt>
                <c:pt idx="413">
                  <c:v>4.9388371153116985E-2</c:v>
                </c:pt>
                <c:pt idx="414">
                  <c:v>3.8481836945740248E-2</c:v>
                </c:pt>
                <c:pt idx="415">
                  <c:v>4.9616200911933292E-2</c:v>
                </c:pt>
                <c:pt idx="416">
                  <c:v>5.2996624917629707E-2</c:v>
                </c:pt>
                <c:pt idx="417">
                  <c:v>6.4653345858263128E-2</c:v>
                </c:pt>
                <c:pt idx="418">
                  <c:v>6.5381708282883977E-2</c:v>
                </c:pt>
                <c:pt idx="419">
                  <c:v>6.4097953383290163E-2</c:v>
                </c:pt>
                <c:pt idx="420">
                  <c:v>6.1157470215135783E-2</c:v>
                </c:pt>
                <c:pt idx="421">
                  <c:v>5.7374508804112219E-2</c:v>
                </c:pt>
                <c:pt idx="422">
                  <c:v>5.4032516018545668E-2</c:v>
                </c:pt>
                <c:pt idx="423">
                  <c:v>5.1852181311668862E-2</c:v>
                </c:pt>
                <c:pt idx="424">
                  <c:v>4.8022526523444312E-2</c:v>
                </c:pt>
                <c:pt idx="425">
                  <c:v>5.7290526910083919E-2</c:v>
                </c:pt>
                <c:pt idx="426">
                  <c:v>6.2433912434489099E-2</c:v>
                </c:pt>
                <c:pt idx="427">
                  <c:v>5.0841707126888853E-2</c:v>
                </c:pt>
                <c:pt idx="428">
                  <c:v>5.2165300218024735E-2</c:v>
                </c:pt>
                <c:pt idx="429">
                  <c:v>4.1939965474853826E-2</c:v>
                </c:pt>
                <c:pt idx="430">
                  <c:v>4.5122884714387218E-2</c:v>
                </c:pt>
                <c:pt idx="431">
                  <c:v>5.0643913610473483E-2</c:v>
                </c:pt>
                <c:pt idx="432">
                  <c:v>5.772591273271388E-2</c:v>
                </c:pt>
                <c:pt idx="433">
                  <c:v>6.6407858945467302E-2</c:v>
                </c:pt>
                <c:pt idx="434">
                  <c:v>5.8368608594523169E-2</c:v>
                </c:pt>
                <c:pt idx="435">
                  <c:v>5.8381401772055121E-2</c:v>
                </c:pt>
                <c:pt idx="436">
                  <c:v>5.2375165765767458E-2</c:v>
                </c:pt>
                <c:pt idx="437">
                  <c:v>4.5436876087812578E-2</c:v>
                </c:pt>
                <c:pt idx="438">
                  <c:v>5.251593028700223E-2</c:v>
                </c:pt>
                <c:pt idx="439">
                  <c:v>5.5427075567631212E-2</c:v>
                </c:pt>
                <c:pt idx="440">
                  <c:v>5.8799606940901653E-2</c:v>
                </c:pt>
                <c:pt idx="441">
                  <c:v>6.2790624872886239E-2</c:v>
                </c:pt>
                <c:pt idx="442">
                  <c:v>6.3491821470463505E-2</c:v>
                </c:pt>
                <c:pt idx="443">
                  <c:v>6.7159733006893735E-2</c:v>
                </c:pt>
                <c:pt idx="444">
                  <c:v>6.4959932402734316E-2</c:v>
                </c:pt>
                <c:pt idx="445">
                  <c:v>7.1423533556649571E-2</c:v>
                </c:pt>
                <c:pt idx="446">
                  <c:v>7.9219619740566904E-2</c:v>
                </c:pt>
                <c:pt idx="447">
                  <c:v>8.7789830695537419E-2</c:v>
                </c:pt>
                <c:pt idx="448">
                  <c:v>8.7470038804016298E-2</c:v>
                </c:pt>
                <c:pt idx="449">
                  <c:v>8.1186744575393432E-2</c:v>
                </c:pt>
                <c:pt idx="450">
                  <c:v>8.4145452925406566E-2</c:v>
                </c:pt>
                <c:pt idx="451">
                  <c:v>8.2230356313664085E-2</c:v>
                </c:pt>
                <c:pt idx="452">
                  <c:v>8.87680254513247E-2</c:v>
                </c:pt>
                <c:pt idx="453">
                  <c:v>9.4876597279053523E-2</c:v>
                </c:pt>
                <c:pt idx="454">
                  <c:v>9.0193768949864001E-2</c:v>
                </c:pt>
                <c:pt idx="455">
                  <c:v>8.4932546477047288E-2</c:v>
                </c:pt>
                <c:pt idx="456">
                  <c:v>7.1748329889459839E-2</c:v>
                </c:pt>
                <c:pt idx="457">
                  <c:v>6.8170313728838444E-2</c:v>
                </c:pt>
                <c:pt idx="458">
                  <c:v>6.6531969657539852E-2</c:v>
                </c:pt>
                <c:pt idx="459">
                  <c:v>6.8617970338714751E-2</c:v>
                </c:pt>
                <c:pt idx="460">
                  <c:v>6.7224619940723637E-2</c:v>
                </c:pt>
                <c:pt idx="461">
                  <c:v>6.237592556407931E-2</c:v>
                </c:pt>
                <c:pt idx="462">
                  <c:v>5.6539597922681539E-2</c:v>
                </c:pt>
                <c:pt idx="463">
                  <c:v>4.5030439010582617E-2</c:v>
                </c:pt>
                <c:pt idx="464">
                  <c:v>5.531806823279619E-2</c:v>
                </c:pt>
                <c:pt idx="465">
                  <c:v>4.6477809001690726E-2</c:v>
                </c:pt>
                <c:pt idx="466">
                  <c:v>3.6413945058105468E-2</c:v>
                </c:pt>
                <c:pt idx="467">
                  <c:v>4.3043443754256228E-2</c:v>
                </c:pt>
                <c:pt idx="468">
                  <c:v>3.971439882410048E-2</c:v>
                </c:pt>
                <c:pt idx="469">
                  <c:v>4.9422341129391381E-2</c:v>
                </c:pt>
                <c:pt idx="470">
                  <c:v>5.7180975756084398E-2</c:v>
                </c:pt>
                <c:pt idx="471">
                  <c:v>5.3984189873741206E-2</c:v>
                </c:pt>
                <c:pt idx="472">
                  <c:v>4.8997788803511459E-2</c:v>
                </c:pt>
                <c:pt idx="473">
                  <c:v>3.8744606488826001E-2</c:v>
                </c:pt>
                <c:pt idx="474">
                  <c:v>3.57003594303682E-2</c:v>
                </c:pt>
                <c:pt idx="475">
                  <c:v>3.3758796764166904E-2</c:v>
                </c:pt>
                <c:pt idx="476">
                  <c:v>3.6429232694973723E-2</c:v>
                </c:pt>
                <c:pt idx="477">
                  <c:v>4.6780628821262327E-2</c:v>
                </c:pt>
                <c:pt idx="478">
                  <c:v>4.0799531241735805E-2</c:v>
                </c:pt>
                <c:pt idx="479">
                  <c:v>3.8978543677450676E-2</c:v>
                </c:pt>
                <c:pt idx="480">
                  <c:v>3.46327909426477E-2</c:v>
                </c:pt>
                <c:pt idx="481">
                  <c:v>2.4970301173122052E-2</c:v>
                </c:pt>
                <c:pt idx="482">
                  <c:v>2.4051278166688953E-2</c:v>
                </c:pt>
                <c:pt idx="483">
                  <c:v>2.0061571883115834E-2</c:v>
                </c:pt>
                <c:pt idx="484">
                  <c:v>1.707767760035972E-2</c:v>
                </c:pt>
                <c:pt idx="485">
                  <c:v>1.7853649273678808E-2</c:v>
                </c:pt>
                <c:pt idx="486">
                  <c:v>3.1258937799791248E-2</c:v>
                </c:pt>
                <c:pt idx="487">
                  <c:v>4.1244592813664639E-2</c:v>
                </c:pt>
                <c:pt idx="488">
                  <c:v>4.5011243496614284E-2</c:v>
                </c:pt>
                <c:pt idx="489">
                  <c:v>5.4284931216697155E-2</c:v>
                </c:pt>
                <c:pt idx="490">
                  <c:v>4.9181050496866628E-2</c:v>
                </c:pt>
                <c:pt idx="491">
                  <c:v>4.6675681816676112E-2</c:v>
                </c:pt>
                <c:pt idx="492">
                  <c:v>5.2758805898444339E-2</c:v>
                </c:pt>
                <c:pt idx="493">
                  <c:v>5.6707068150487247E-2</c:v>
                </c:pt>
                <c:pt idx="494">
                  <c:v>5.175300276059417E-2</c:v>
                </c:pt>
                <c:pt idx="495">
                  <c:v>4.9969958581172355E-2</c:v>
                </c:pt>
                <c:pt idx="496">
                  <c:v>5.2088713450096441E-2</c:v>
                </c:pt>
                <c:pt idx="497">
                  <c:v>5.3061608142656251E-2</c:v>
                </c:pt>
                <c:pt idx="498">
                  <c:v>5.6864599610720198E-2</c:v>
                </c:pt>
                <c:pt idx="499">
                  <c:v>5.7482687491001536E-2</c:v>
                </c:pt>
                <c:pt idx="500">
                  <c:v>5.3070317115443556E-2</c:v>
                </c:pt>
                <c:pt idx="501">
                  <c:v>4.0023042009796408E-2</c:v>
                </c:pt>
                <c:pt idx="502">
                  <c:v>4.1612047182075028E-2</c:v>
                </c:pt>
                <c:pt idx="503">
                  <c:v>4.9735611691233222E-2</c:v>
                </c:pt>
                <c:pt idx="504">
                  <c:v>4.7659157120227322E-2</c:v>
                </c:pt>
                <c:pt idx="505">
                  <c:v>4.5259725929761518E-2</c:v>
                </c:pt>
                <c:pt idx="506">
                  <c:v>4.2139378924790818E-2</c:v>
                </c:pt>
                <c:pt idx="507">
                  <c:v>2.849034928400606E-2</c:v>
                </c:pt>
                <c:pt idx="508">
                  <c:v>2.7848830668677792E-2</c:v>
                </c:pt>
                <c:pt idx="509">
                  <c:v>3.2105436466024755E-2</c:v>
                </c:pt>
                <c:pt idx="510">
                  <c:v>2.7064931808894976E-2</c:v>
                </c:pt>
                <c:pt idx="511">
                  <c:v>3.0602290906440364E-2</c:v>
                </c:pt>
                <c:pt idx="512">
                  <c:v>2.4808877101853873E-2</c:v>
                </c:pt>
                <c:pt idx="513">
                  <c:v>2.4177926323162055E-2</c:v>
                </c:pt>
                <c:pt idx="514">
                  <c:v>2.4705276928685849E-2</c:v>
                </c:pt>
                <c:pt idx="515">
                  <c:v>2.1962822015016675E-2</c:v>
                </c:pt>
                <c:pt idx="516">
                  <c:v>2.7308351377100921E-2</c:v>
                </c:pt>
                <c:pt idx="517">
                  <c:v>2.4771450641452197E-2</c:v>
                </c:pt>
                <c:pt idx="518">
                  <c:v>2.1376152862759144E-2</c:v>
                </c:pt>
                <c:pt idx="519">
                  <c:v>2.4985101079232248E-2</c:v>
                </c:pt>
                <c:pt idx="520">
                  <c:v>2.7351505404938126E-2</c:v>
                </c:pt>
                <c:pt idx="521">
                  <c:v>3.022487858433312E-2</c:v>
                </c:pt>
                <c:pt idx="522">
                  <c:v>3.2715370981273931E-2</c:v>
                </c:pt>
                <c:pt idx="523">
                  <c:v>3.6598648807346701E-2</c:v>
                </c:pt>
                <c:pt idx="524">
                  <c:v>4.1800893198350758E-2</c:v>
                </c:pt>
                <c:pt idx="525">
                  <c:v>4.5402337992777798E-2</c:v>
                </c:pt>
                <c:pt idx="526">
                  <c:v>5.2271541978108883E-2</c:v>
                </c:pt>
                <c:pt idx="527">
                  <c:v>5.1984319923429147E-2</c:v>
                </c:pt>
                <c:pt idx="528">
                  <c:v>4.8725849206655195E-2</c:v>
                </c:pt>
                <c:pt idx="529">
                  <c:v>4.5859874262215633E-2</c:v>
                </c:pt>
                <c:pt idx="530">
                  <c:v>4.7921497873065419E-2</c:v>
                </c:pt>
                <c:pt idx="531">
                  <c:v>4.3880592599778813E-2</c:v>
                </c:pt>
                <c:pt idx="532">
                  <c:v>4.020201157905081E-2</c:v>
                </c:pt>
                <c:pt idx="533">
                  <c:v>3.3799288631703665E-2</c:v>
                </c:pt>
                <c:pt idx="534">
                  <c:v>3.3977735526247756E-2</c:v>
                </c:pt>
                <c:pt idx="535">
                  <c:v>3.5398867567613825E-2</c:v>
                </c:pt>
                <c:pt idx="536">
                  <c:v>3.3922752381012722E-2</c:v>
                </c:pt>
                <c:pt idx="537">
                  <c:v>3.4652499925455063E-2</c:v>
                </c:pt>
                <c:pt idx="538">
                  <c:v>2.4420354828066617E-2</c:v>
                </c:pt>
                <c:pt idx="539">
                  <c:v>2.2447753784489658E-2</c:v>
                </c:pt>
                <c:pt idx="540">
                  <c:v>2.300364509805787E-2</c:v>
                </c:pt>
                <c:pt idx="541">
                  <c:v>2.6348468277415948E-2</c:v>
                </c:pt>
                <c:pt idx="542">
                  <c:v>2.807640915223818E-2</c:v>
                </c:pt>
                <c:pt idx="543">
                  <c:v>3.6462402220655762E-2</c:v>
                </c:pt>
                <c:pt idx="544">
                  <c:v>3.8665215837510696E-2</c:v>
                </c:pt>
                <c:pt idx="545">
                  <c:v>4.726954084039181E-2</c:v>
                </c:pt>
                <c:pt idx="546">
                  <c:v>5.0591664336621177E-2</c:v>
                </c:pt>
                <c:pt idx="547">
                  <c:v>4.0271562455256399E-2</c:v>
                </c:pt>
                <c:pt idx="548">
                  <c:v>3.5385539033469103E-2</c:v>
                </c:pt>
                <c:pt idx="549">
                  <c:v>2.9691105951424955E-2</c:v>
                </c:pt>
                <c:pt idx="550">
                  <c:v>2.7159112469048615E-2</c:v>
                </c:pt>
                <c:pt idx="551">
                  <c:v>2.5811382729956221E-2</c:v>
                </c:pt>
                <c:pt idx="552">
                  <c:v>2.8123752302700773E-2</c:v>
                </c:pt>
                <c:pt idx="553">
                  <c:v>2.4843335945387859E-2</c:v>
                </c:pt>
                <c:pt idx="554">
                  <c:v>2.7347473180765615E-2</c:v>
                </c:pt>
                <c:pt idx="555">
                  <c:v>2.670177669516785E-2</c:v>
                </c:pt>
                <c:pt idx="556">
                  <c:v>2.7100403625588548E-2</c:v>
                </c:pt>
                <c:pt idx="557">
                  <c:v>2.518131480383377E-2</c:v>
                </c:pt>
                <c:pt idx="558">
                  <c:v>2.4723648521549065E-2</c:v>
                </c:pt>
                <c:pt idx="559">
                  <c:v>2.428961068531113E-2</c:v>
                </c:pt>
                <c:pt idx="560">
                  <c:v>2.0129351436577549E-2</c:v>
                </c:pt>
                <c:pt idx="561">
                  <c:v>1.8706913082870341E-2</c:v>
                </c:pt>
                <c:pt idx="562">
                  <c:v>1.7362484693045185E-2</c:v>
                </c:pt>
                <c:pt idx="563">
                  <c:v>2.1250296303786394E-2</c:v>
                </c:pt>
                <c:pt idx="564">
                  <c:v>2.5459953626476003E-2</c:v>
                </c:pt>
                <c:pt idx="565">
                  <c:v>2.7217949051451515E-2</c:v>
                </c:pt>
                <c:pt idx="566">
                  <c:v>2.4626744664341529E-2</c:v>
                </c:pt>
                <c:pt idx="567">
                  <c:v>2.3408544962965051E-2</c:v>
                </c:pt>
                <c:pt idx="568">
                  <c:v>2.0164212741640833E-2</c:v>
                </c:pt>
                <c:pt idx="569">
                  <c:v>2.0863216067825745E-2</c:v>
                </c:pt>
                <c:pt idx="570">
                  <c:v>1.7755858056732046E-2</c:v>
                </c:pt>
                <c:pt idx="571">
                  <c:v>1.9077546344986436E-2</c:v>
                </c:pt>
                <c:pt idx="572">
                  <c:v>1.8697170709224713E-2</c:v>
                </c:pt>
                <c:pt idx="573">
                  <c:v>1.8513924080115571E-2</c:v>
                </c:pt>
                <c:pt idx="574">
                  <c:v>2.4685560794820191E-2</c:v>
                </c:pt>
                <c:pt idx="575">
                  <c:v>2.089689593253026E-2</c:v>
                </c:pt>
                <c:pt idx="576">
                  <c:v>2.2734969051627044E-2</c:v>
                </c:pt>
                <c:pt idx="577">
                  <c:v>2.3945766943224422E-2</c:v>
                </c:pt>
                <c:pt idx="578">
                  <c:v>2.1463782359504711E-2</c:v>
                </c:pt>
                <c:pt idx="579">
                  <c:v>2.3951137554325652E-2</c:v>
                </c:pt>
                <c:pt idx="580">
                  <c:v>2.6358536572925473E-2</c:v>
                </c:pt>
                <c:pt idx="581">
                  <c:v>2.2418362902447767E-2</c:v>
                </c:pt>
                <c:pt idx="582">
                  <c:v>2.454938662737231E-2</c:v>
                </c:pt>
                <c:pt idx="583">
                  <c:v>2.5190478421704663E-2</c:v>
                </c:pt>
                <c:pt idx="584">
                  <c:v>1.8892810525593481E-2</c:v>
                </c:pt>
                <c:pt idx="585">
                  <c:v>2.1144596879570508E-2</c:v>
                </c:pt>
                <c:pt idx="586">
                  <c:v>1.5487248791670278E-2</c:v>
                </c:pt>
                <c:pt idx="587">
                  <c:v>9.9276910020232954E-3</c:v>
                </c:pt>
                <c:pt idx="588">
                  <c:v>9.7672736039079756E-3</c:v>
                </c:pt>
                <c:pt idx="589">
                  <c:v>7.739912563364237E-3</c:v>
                </c:pt>
                <c:pt idx="590">
                  <c:v>1.0806644864282657E-2</c:v>
                </c:pt>
                <c:pt idx="591">
                  <c:v>1.365686120690349E-2</c:v>
                </c:pt>
                <c:pt idx="592">
                  <c:v>1.3449964127465915E-2</c:v>
                </c:pt>
                <c:pt idx="593">
                  <c:v>1.4752820102813514E-2</c:v>
                </c:pt>
                <c:pt idx="594">
                  <c:v>1.5810793527157009E-2</c:v>
                </c:pt>
                <c:pt idx="595">
                  <c:v>1.457874870147859E-2</c:v>
                </c:pt>
                <c:pt idx="596">
                  <c:v>1.5203657606670175E-2</c:v>
                </c:pt>
                <c:pt idx="597">
                  <c:v>1.4967470378389995E-2</c:v>
                </c:pt>
                <c:pt idx="598">
                  <c:v>1.2438634103647199E-2</c:v>
                </c:pt>
                <c:pt idx="599">
                  <c:v>1.2296568411727568E-2</c:v>
                </c:pt>
                <c:pt idx="600">
                  <c:v>1.2223428613737465E-2</c:v>
                </c:pt>
                <c:pt idx="601">
                  <c:v>9.5788864262338243E-3</c:v>
                </c:pt>
                <c:pt idx="602">
                  <c:v>1.1822038946108728E-2</c:v>
                </c:pt>
                <c:pt idx="603">
                  <c:v>1.2437336552901461E-2</c:v>
                </c:pt>
                <c:pt idx="604">
                  <c:v>1.2939882636830118E-2</c:v>
                </c:pt>
                <c:pt idx="605">
                  <c:v>1.2766234925538559E-2</c:v>
                </c:pt>
                <c:pt idx="606">
                  <c:v>1.6038714220766762E-2</c:v>
                </c:pt>
                <c:pt idx="607">
                  <c:v>2.0663819833721266E-2</c:v>
                </c:pt>
                <c:pt idx="608">
                  <c:v>2.3976391281713427E-2</c:v>
                </c:pt>
                <c:pt idx="609">
                  <c:v>2.4167763576053554E-2</c:v>
                </c:pt>
                <c:pt idx="610">
                  <c:v>2.2353381104316575E-2</c:v>
                </c:pt>
                <c:pt idx="611">
                  <c:v>2.2177463146816907E-2</c:v>
                </c:pt>
                <c:pt idx="612">
                  <c:v>3.6091268534102411E-2</c:v>
                </c:pt>
                <c:pt idx="613">
                  <c:v>3.7606250075733212E-2</c:v>
                </c:pt>
                <c:pt idx="614">
                  <c:v>3.9865607636667424E-2</c:v>
                </c:pt>
                <c:pt idx="615">
                  <c:v>3.7984456033446697E-2</c:v>
                </c:pt>
                <c:pt idx="616">
                  <c:v>2.306864192333365E-2</c:v>
                </c:pt>
                <c:pt idx="617">
                  <c:v>2.807560307508164E-2</c:v>
                </c:pt>
                <c:pt idx="618">
                  <c:v>2.1310710358840319E-2</c:v>
                </c:pt>
                <c:pt idx="619">
                  <c:v>2.4283731555562311E-2</c:v>
                </c:pt>
                <c:pt idx="620">
                  <c:v>2.8901415698183247E-2</c:v>
                </c:pt>
                <c:pt idx="621">
                  <c:v>3.6857119304536883E-2</c:v>
                </c:pt>
                <c:pt idx="622">
                  <c:v>4.0503523277487595E-2</c:v>
                </c:pt>
                <c:pt idx="623">
                  <c:v>4.1169794448095466E-2</c:v>
                </c:pt>
                <c:pt idx="624">
                  <c:v>3.9128726804659293E-2</c:v>
                </c:pt>
                <c:pt idx="625">
                  <c:v>3.6596029514567391E-2</c:v>
                </c:pt>
                <c:pt idx="626">
                  <c:v>5.2627198148767054E-2</c:v>
                </c:pt>
                <c:pt idx="627">
                  <c:v>5.5131854480226061E-2</c:v>
                </c:pt>
                <c:pt idx="628">
                  <c:v>6.6956455106536292E-2</c:v>
                </c:pt>
                <c:pt idx="629">
                  <c:v>6.179338575195046E-2</c:v>
                </c:pt>
                <c:pt idx="630">
                  <c:v>4.8338958711149682E-2</c:v>
                </c:pt>
                <c:pt idx="631">
                  <c:v>4.7287514344986736E-2</c:v>
                </c:pt>
                <c:pt idx="632">
                  <c:v>3.678080199796023E-2</c:v>
                </c:pt>
                <c:pt idx="633">
                  <c:v>4.3521027451811023E-2</c:v>
                </c:pt>
                <c:pt idx="634">
                  <c:v>5.5143184107219481E-2</c:v>
                </c:pt>
                <c:pt idx="635">
                  <c:v>5.6006120426449528E-2</c:v>
                </c:pt>
                <c:pt idx="636">
                  <c:v>6.1152384674778945E-2</c:v>
                </c:pt>
                <c:pt idx="637">
                  <c:v>5.2244899225666011E-2</c:v>
                </c:pt>
                <c:pt idx="638">
                  <c:v>4.2585235631788718E-2</c:v>
                </c:pt>
                <c:pt idx="639">
                  <c:v>4.1819662491792406E-2</c:v>
                </c:pt>
                <c:pt idx="640">
                  <c:v>4.632819937505965E-2</c:v>
                </c:pt>
                <c:pt idx="641">
                  <c:v>5.9081593602581306E-2</c:v>
                </c:pt>
                <c:pt idx="642">
                  <c:v>6.3288926180607663E-2</c:v>
                </c:pt>
                <c:pt idx="643">
                  <c:v>6.5986993240272573E-2</c:v>
                </c:pt>
                <c:pt idx="644">
                  <c:v>5.7411432925413002E-2</c:v>
                </c:pt>
                <c:pt idx="645">
                  <c:v>5.3980138521981927E-2</c:v>
                </c:pt>
                <c:pt idx="646">
                  <c:v>5.6185496672571777E-2</c:v>
                </c:pt>
                <c:pt idx="647">
                  <c:v>4.6939374862032361E-2</c:v>
                </c:pt>
                <c:pt idx="648">
                  <c:v>4.5116699371671586E-2</c:v>
                </c:pt>
                <c:pt idx="649">
                  <c:v>4.4168666608379432E-2</c:v>
                </c:pt>
                <c:pt idx="650">
                  <c:v>4.4902963831537426E-2</c:v>
                </c:pt>
                <c:pt idx="651">
                  <c:v>5.7795534832856849E-2</c:v>
                </c:pt>
                <c:pt idx="652">
                  <c:v>5.7927104190455304E-2</c:v>
                </c:pt>
                <c:pt idx="653">
                  <c:v>5.9197984332150948E-2</c:v>
                </c:pt>
                <c:pt idx="654">
                  <c:v>5.2661781902310086E-2</c:v>
                </c:pt>
                <c:pt idx="655">
                  <c:v>4.9241501075477603E-2</c:v>
                </c:pt>
                <c:pt idx="656">
                  <c:v>6.2167915782113621E-2</c:v>
                </c:pt>
                <c:pt idx="657">
                  <c:v>6.9683247188345343E-2</c:v>
                </c:pt>
                <c:pt idx="658">
                  <c:v>8.1596574004559094E-2</c:v>
                </c:pt>
                <c:pt idx="659">
                  <c:v>7.8564133805907932E-2</c:v>
                </c:pt>
                <c:pt idx="660">
                  <c:v>7.1379059598779687E-2</c:v>
                </c:pt>
                <c:pt idx="661">
                  <c:v>6.6370424020253685E-2</c:v>
                </c:pt>
                <c:pt idx="662">
                  <c:v>5.5521697109513386E-2</c:v>
                </c:pt>
                <c:pt idx="663">
                  <c:v>5.7994704851309836E-2</c:v>
                </c:pt>
                <c:pt idx="664">
                  <c:v>5.79871839432054E-2</c:v>
                </c:pt>
                <c:pt idx="665">
                  <c:v>5.8779502804751797E-2</c:v>
                </c:pt>
                <c:pt idx="666">
                  <c:v>6.0886651913737919E-2</c:v>
                </c:pt>
                <c:pt idx="667">
                  <c:v>5.9158805852181237E-2</c:v>
                </c:pt>
                <c:pt idx="668">
                  <c:v>5.1039822530287611E-2</c:v>
                </c:pt>
                <c:pt idx="669">
                  <c:v>3.8695793100434354E-2</c:v>
                </c:pt>
                <c:pt idx="670">
                  <c:v>2.8405493799810215E-2</c:v>
                </c:pt>
                <c:pt idx="671">
                  <c:v>3.7189652900042863E-2</c:v>
                </c:pt>
                <c:pt idx="672">
                  <c:v>4.1282226941933987E-2</c:v>
                </c:pt>
                <c:pt idx="673">
                  <c:v>4.0084439121808361E-2</c:v>
                </c:pt>
                <c:pt idx="674">
                  <c:v>4.5976476367113467E-2</c:v>
                </c:pt>
                <c:pt idx="675">
                  <c:v>2.8095388009274393E-2</c:v>
                </c:pt>
                <c:pt idx="676">
                  <c:v>3.2628388840330889E-2</c:v>
                </c:pt>
                <c:pt idx="677">
                  <c:v>3.7590488287860525E-2</c:v>
                </c:pt>
                <c:pt idx="678">
                  <c:v>4.1267634805194423E-2</c:v>
                </c:pt>
                <c:pt idx="679">
                  <c:v>5.1748959935726736E-2</c:v>
                </c:pt>
                <c:pt idx="680">
                  <c:v>5.593432586367568E-2</c:v>
                </c:pt>
                <c:pt idx="681">
                  <c:v>6.2703495690858868E-2</c:v>
                </c:pt>
                <c:pt idx="682">
                  <c:v>6.135737546389998E-2</c:v>
                </c:pt>
                <c:pt idx="683">
                  <c:v>5.8777202128484397E-2</c:v>
                </c:pt>
                <c:pt idx="684">
                  <c:v>5.1368413878253881E-2</c:v>
                </c:pt>
                <c:pt idx="685">
                  <c:v>4.9454584013696588E-2</c:v>
                </c:pt>
                <c:pt idx="686">
                  <c:v>5.4737933224892905E-2</c:v>
                </c:pt>
                <c:pt idx="687">
                  <c:v>4.9273643542928201E-2</c:v>
                </c:pt>
                <c:pt idx="688">
                  <c:v>4.8213796621014313E-2</c:v>
                </c:pt>
                <c:pt idx="689">
                  <c:v>3.6320717166120398E-2</c:v>
                </c:pt>
                <c:pt idx="690">
                  <c:v>2.9346878671933009E-2</c:v>
                </c:pt>
                <c:pt idx="691">
                  <c:v>3.0896643540390907E-2</c:v>
                </c:pt>
                <c:pt idx="692">
                  <c:v>2.7775212223055137E-2</c:v>
                </c:pt>
                <c:pt idx="693">
                  <c:v>3.4082019526006528E-2</c:v>
                </c:pt>
                <c:pt idx="694">
                  <c:v>2.8981858509969191E-2</c:v>
                </c:pt>
                <c:pt idx="695">
                  <c:v>3.0729764019325524E-2</c:v>
                </c:pt>
                <c:pt idx="696">
                  <c:v>3.4867634539225333E-2</c:v>
                </c:pt>
                <c:pt idx="697">
                  <c:v>3.4064999786640099E-2</c:v>
                </c:pt>
                <c:pt idx="698">
                  <c:v>4.1551206001140442E-2</c:v>
                </c:pt>
                <c:pt idx="699">
                  <c:v>4.6431825933193747E-2</c:v>
                </c:pt>
                <c:pt idx="700">
                  <c:v>6.2245356422816298E-2</c:v>
                </c:pt>
                <c:pt idx="701">
                  <c:v>6.5567576104260589E-2</c:v>
                </c:pt>
                <c:pt idx="702">
                  <c:v>6.3626450536253001E-2</c:v>
                </c:pt>
                <c:pt idx="703">
                  <c:v>6.0903819241015386E-2</c:v>
                </c:pt>
                <c:pt idx="704">
                  <c:v>3.8940277039081185E-2</c:v>
                </c:pt>
                <c:pt idx="705">
                  <c:v>3.0104176275345458E-2</c:v>
                </c:pt>
                <c:pt idx="706">
                  <c:v>3.2093089628217851E-2</c:v>
                </c:pt>
                <c:pt idx="707">
                  <c:v>2.6741045094805023E-2</c:v>
                </c:pt>
                <c:pt idx="708">
                  <c:v>2.9125320179855051E-2</c:v>
                </c:pt>
                <c:pt idx="709">
                  <c:v>3.1282293813137969E-2</c:v>
                </c:pt>
                <c:pt idx="710">
                  <c:v>2.5544452114444508E-2</c:v>
                </c:pt>
                <c:pt idx="711">
                  <c:v>2.7835278463475693E-2</c:v>
                </c:pt>
                <c:pt idx="712">
                  <c:v>2.540040457192802E-2</c:v>
                </c:pt>
                <c:pt idx="713">
                  <c:v>2.1219257377894991E-2</c:v>
                </c:pt>
                <c:pt idx="714">
                  <c:v>1.990623025919723E-2</c:v>
                </c:pt>
                <c:pt idx="715">
                  <c:v>2.1418425263651036E-2</c:v>
                </c:pt>
                <c:pt idx="716">
                  <c:v>3.1505121940816998E-2</c:v>
                </c:pt>
                <c:pt idx="717">
                  <c:v>3.3251082092660818E-2</c:v>
                </c:pt>
                <c:pt idx="718">
                  <c:v>3.763299235842478E-2</c:v>
                </c:pt>
                <c:pt idx="719">
                  <c:v>3.710150820671286E-2</c:v>
                </c:pt>
                <c:pt idx="720">
                  <c:v>3.582310861167997E-2</c:v>
                </c:pt>
                <c:pt idx="721">
                  <c:v>4.0014624957323323E-2</c:v>
                </c:pt>
                <c:pt idx="722">
                  <c:v>3.8703169294662075E-2</c:v>
                </c:pt>
                <c:pt idx="723">
                  <c:v>4.0316594131621065E-2</c:v>
                </c:pt>
                <c:pt idx="724">
                  <c:v>4.1805315368297374E-2</c:v>
                </c:pt>
                <c:pt idx="725">
                  <c:v>4.2814916672005932E-2</c:v>
                </c:pt>
                <c:pt idx="726">
                  <c:v>4.0445323628069907E-2</c:v>
                </c:pt>
                <c:pt idx="727">
                  <c:v>3.3813273636704416E-2</c:v>
                </c:pt>
                <c:pt idx="728">
                  <c:v>2.4194966777639326E-2</c:v>
                </c:pt>
                <c:pt idx="729">
                  <c:v>2.452004807158473E-2</c:v>
                </c:pt>
                <c:pt idx="730">
                  <c:v>3.0600815418076535E-2</c:v>
                </c:pt>
                <c:pt idx="731">
                  <c:v>3.4593710160930449E-2</c:v>
                </c:pt>
                <c:pt idx="732">
                  <c:v>3.7318130307273781E-2</c:v>
                </c:pt>
                <c:pt idx="733">
                  <c:v>3.3251025041667936E-2</c:v>
                </c:pt>
                <c:pt idx="734">
                  <c:v>2.6334894524444791E-2</c:v>
                </c:pt>
                <c:pt idx="735">
                  <c:v>2.9002152567947324E-2</c:v>
                </c:pt>
                <c:pt idx="736">
                  <c:v>2.8281609325277159E-2</c:v>
                </c:pt>
                <c:pt idx="737">
                  <c:v>3.0182256122973497E-2</c:v>
                </c:pt>
                <c:pt idx="738">
                  <c:v>3.3627770977868322E-2</c:v>
                </c:pt>
                <c:pt idx="739">
                  <c:v>2.9226205753636218E-2</c:v>
                </c:pt>
                <c:pt idx="740">
                  <c:v>2.8181084597931966E-2</c:v>
                </c:pt>
                <c:pt idx="741">
                  <c:v>2.6410878292841167E-2</c:v>
                </c:pt>
                <c:pt idx="742">
                  <c:v>2.059736462148332E-2</c:v>
                </c:pt>
                <c:pt idx="743">
                  <c:v>2.0938577302096712E-2</c:v>
                </c:pt>
                <c:pt idx="744">
                  <c:v>2.9143404699397975E-2</c:v>
                </c:pt>
                <c:pt idx="745">
                  <c:v>2.9805852542129498E-2</c:v>
                </c:pt>
                <c:pt idx="746">
                  <c:v>3.2302507230772479E-2</c:v>
                </c:pt>
                <c:pt idx="747">
                  <c:v>3.7959502434169498E-2</c:v>
                </c:pt>
                <c:pt idx="748">
                  <c:v>2.5816337735117944E-2</c:v>
                </c:pt>
                <c:pt idx="749">
                  <c:v>2.4683726878451384E-2</c:v>
                </c:pt>
                <c:pt idx="750">
                  <c:v>2.4532749026441893E-2</c:v>
                </c:pt>
                <c:pt idx="751">
                  <c:v>2.0073495769005092E-2</c:v>
                </c:pt>
                <c:pt idx="752">
                  <c:v>1.8356781876137009E-2</c:v>
                </c:pt>
                <c:pt idx="753">
                  <c:v>2.2591620271577469E-2</c:v>
                </c:pt>
                <c:pt idx="754">
                  <c:v>2.0942996199907395E-2</c:v>
                </c:pt>
                <c:pt idx="755">
                  <c:v>2.1341007162171261E-2</c:v>
                </c:pt>
                <c:pt idx="756">
                  <c:v>3.0885860555994963E-2</c:v>
                </c:pt>
                <c:pt idx="757">
                  <c:v>2.648451198309381E-2</c:v>
                </c:pt>
                <c:pt idx="758">
                  <c:v>2.8242001233160431E-2</c:v>
                </c:pt>
                <c:pt idx="759">
                  <c:v>2.2954405616744469E-2</c:v>
                </c:pt>
                <c:pt idx="760">
                  <c:v>1.596366273417911E-2</c:v>
                </c:pt>
                <c:pt idx="761">
                  <c:v>1.5764571048352809E-2</c:v>
                </c:pt>
                <c:pt idx="762">
                  <c:v>1.6900297563731626E-2</c:v>
                </c:pt>
                <c:pt idx="763">
                  <c:v>1.9096454336943514E-2</c:v>
                </c:pt>
                <c:pt idx="764">
                  <c:v>2.3860565457468438E-2</c:v>
                </c:pt>
                <c:pt idx="765">
                  <c:v>2.4186189390772415E-2</c:v>
                </c:pt>
                <c:pt idx="766">
                  <c:v>2.4253769371118304E-2</c:v>
                </c:pt>
                <c:pt idx="767">
                  <c:v>2.393432077997093E-2</c:v>
                </c:pt>
                <c:pt idx="768">
                  <c:v>1.9226967535614429E-2</c:v>
                </c:pt>
                <c:pt idx="769">
                  <c:v>1.9788309420078389E-2</c:v>
                </c:pt>
                <c:pt idx="770">
                  <c:v>2.2480543170158372E-2</c:v>
                </c:pt>
                <c:pt idx="771">
                  <c:v>2.4074431849411063E-2</c:v>
                </c:pt>
                <c:pt idx="772">
                  <c:v>2.4801698420129529E-2</c:v>
                </c:pt>
                <c:pt idx="773">
                  <c:v>2.7712793737610923E-2</c:v>
                </c:pt>
                <c:pt idx="774">
                  <c:v>2.5431299120888397E-2</c:v>
                </c:pt>
                <c:pt idx="775">
                  <c:v>2.6035176766466876E-2</c:v>
                </c:pt>
                <c:pt idx="776">
                  <c:v>3.0843540554121539E-2</c:v>
                </c:pt>
                <c:pt idx="777">
                  <c:v>2.9867142493392569E-2</c:v>
                </c:pt>
                <c:pt idx="778">
                  <c:v>2.7291054628064235E-2</c:v>
                </c:pt>
                <c:pt idx="779">
                  <c:v>2.3253476542917585E-2</c:v>
                </c:pt>
                <c:pt idx="780">
                  <c:v>1.5529318306649624E-2</c:v>
                </c:pt>
                <c:pt idx="781">
                  <c:v>1.413155751310154E-2</c:v>
                </c:pt>
                <c:pt idx="782">
                  <c:v>1.334786536058738E-2</c:v>
                </c:pt>
                <c:pt idx="783">
                  <c:v>1.7889676132986053E-2</c:v>
                </c:pt>
                <c:pt idx="784">
                  <c:v>2.0568627256943278E-2</c:v>
                </c:pt>
                <c:pt idx="785">
                  <c:v>2.4544666933206921E-2</c:v>
                </c:pt>
                <c:pt idx="786">
                  <c:v>2.5327176038183949E-2</c:v>
                </c:pt>
                <c:pt idx="787">
                  <c:v>2.53207848522728E-2</c:v>
                </c:pt>
                <c:pt idx="788">
                  <c:v>2.8864246023152542E-2</c:v>
                </c:pt>
                <c:pt idx="789">
                  <c:v>2.2617070141698947E-2</c:v>
                </c:pt>
                <c:pt idx="790">
                  <c:v>2.2826852745318302E-2</c:v>
                </c:pt>
                <c:pt idx="791">
                  <c:v>2.3088825243129416E-2</c:v>
                </c:pt>
                <c:pt idx="792">
                  <c:v>1.8446431191503992E-2</c:v>
                </c:pt>
                <c:pt idx="793">
                  <c:v>1.842473060720947E-2</c:v>
                </c:pt>
                <c:pt idx="794">
                  <c:v>2.0217675156448903E-2</c:v>
                </c:pt>
                <c:pt idx="795">
                  <c:v>1.78326072969709E-2</c:v>
                </c:pt>
                <c:pt idx="796">
                  <c:v>2.208452091946124E-2</c:v>
                </c:pt>
                <c:pt idx="797">
                  <c:v>2.5687298572670565E-2</c:v>
                </c:pt>
                <c:pt idx="798">
                  <c:v>2.7989837835976538E-2</c:v>
                </c:pt>
                <c:pt idx="799">
                  <c:v>2.6282881975202822E-2</c:v>
                </c:pt>
                <c:pt idx="800">
                  <c:v>2.3328013084517298E-2</c:v>
                </c:pt>
                <c:pt idx="801">
                  <c:v>2.9642642320698402E-2</c:v>
                </c:pt>
                <c:pt idx="802">
                  <c:v>2.6769951309174523E-2</c:v>
                </c:pt>
                <c:pt idx="803">
                  <c:v>3.7744648758511953E-2</c:v>
                </c:pt>
                <c:pt idx="804">
                  <c:v>3.8019684098268308E-2</c:v>
                </c:pt>
                <c:pt idx="805">
                  <c:v>3.1644489978368516E-2</c:v>
                </c:pt>
                <c:pt idx="806">
                  <c:v>3.0790514733369335E-2</c:v>
                </c:pt>
                <c:pt idx="807">
                  <c:v>1.9235405976157759E-2</c:v>
                </c:pt>
                <c:pt idx="808">
                  <c:v>2.027783105003856E-2</c:v>
                </c:pt>
                <c:pt idx="809">
                  <c:v>1.7321622742684149E-2</c:v>
                </c:pt>
                <c:pt idx="810">
                  <c:v>1.6509988658618614E-2</c:v>
                </c:pt>
                <c:pt idx="811">
                  <c:v>2.267477420838241E-2</c:v>
                </c:pt>
                <c:pt idx="812">
                  <c:v>2.0063768976190992E-2</c:v>
                </c:pt>
                <c:pt idx="813">
                  <c:v>2.2850570799708748E-2</c:v>
                </c:pt>
                <c:pt idx="814">
                  <c:v>2.6626497132031253E-2</c:v>
                </c:pt>
                <c:pt idx="815">
                  <c:v>2.9263770118163872E-2</c:v>
                </c:pt>
                <c:pt idx="816">
                  <c:v>3.2119083762036427E-2</c:v>
                </c:pt>
                <c:pt idx="817">
                  <c:v>3.3907930709494175E-2</c:v>
                </c:pt>
                <c:pt idx="818">
                  <c:v>2.887163500230959E-2</c:v>
                </c:pt>
                <c:pt idx="819">
                  <c:v>2.68575658194374E-2</c:v>
                </c:pt>
                <c:pt idx="820">
                  <c:v>2.8917258015345532E-2</c:v>
                </c:pt>
                <c:pt idx="821">
                  <c:v>2.6658513087652849E-2</c:v>
                </c:pt>
                <c:pt idx="822">
                  <c:v>3.1534110438592236E-2</c:v>
                </c:pt>
                <c:pt idx="823">
                  <c:v>3.1748302990209643E-2</c:v>
                </c:pt>
                <c:pt idx="824">
                  <c:v>2.9606052119818572E-2</c:v>
                </c:pt>
                <c:pt idx="825">
                  <c:v>3.8129023355577399E-2</c:v>
                </c:pt>
                <c:pt idx="826">
                  <c:v>3.7816660603475598E-2</c:v>
                </c:pt>
                <c:pt idx="827">
                  <c:v>3.6701197169881516E-2</c:v>
                </c:pt>
                <c:pt idx="828">
                  <c:v>3.9004980073361256E-2</c:v>
                </c:pt>
                <c:pt idx="829">
                  <c:v>3.7452091937899702E-2</c:v>
                </c:pt>
                <c:pt idx="830">
                  <c:v>4.0191503660406178E-2</c:v>
                </c:pt>
                <c:pt idx="831">
                  <c:v>3.9962386673054726E-2</c:v>
                </c:pt>
                <c:pt idx="832">
                  <c:v>4.2436320859361151E-2</c:v>
                </c:pt>
                <c:pt idx="833">
                  <c:v>3.6893650807684926E-2</c:v>
                </c:pt>
                <c:pt idx="834">
                  <c:v>3.4081287505014157E-2</c:v>
                </c:pt>
                <c:pt idx="835">
                  <c:v>3.3099601308289844E-2</c:v>
                </c:pt>
                <c:pt idx="836">
                  <c:v>2.7805563652893557E-2</c:v>
                </c:pt>
                <c:pt idx="837">
                  <c:v>2.6637541212223802E-2</c:v>
                </c:pt>
                <c:pt idx="838">
                  <c:v>2.8336318991737806E-2</c:v>
                </c:pt>
                <c:pt idx="839">
                  <c:v>2.5891510146813124E-2</c:v>
                </c:pt>
                <c:pt idx="840">
                  <c:v>2.6203036530571242E-2</c:v>
                </c:pt>
                <c:pt idx="841">
                  <c:v>2.8627115743248926E-2</c:v>
                </c:pt>
                <c:pt idx="842">
                  <c:v>2.8793520362746627E-2</c:v>
                </c:pt>
                <c:pt idx="843">
                  <c:v>3.2815106900796184E-2</c:v>
                </c:pt>
                <c:pt idx="844">
                  <c:v>3.080916659077651E-2</c:v>
                </c:pt>
                <c:pt idx="845">
                  <c:v>2.6816875638556937E-2</c:v>
                </c:pt>
                <c:pt idx="846">
                  <c:v>1.873033011640143E-2</c:v>
                </c:pt>
                <c:pt idx="847">
                  <c:v>1.0610713092285911E-2</c:v>
                </c:pt>
                <c:pt idx="848">
                  <c:v>1.0789465831535956E-2</c:v>
                </c:pt>
                <c:pt idx="849">
                  <c:v>1.1382342489442056E-2</c:v>
                </c:pt>
                <c:pt idx="850">
                  <c:v>1.5052405898732928E-2</c:v>
                </c:pt>
                <c:pt idx="851">
                  <c:v>1.7732661591157332E-2</c:v>
                </c:pt>
                <c:pt idx="852">
                  <c:v>1.6326747965562743E-2</c:v>
                </c:pt>
                <c:pt idx="853">
                  <c:v>1.4334671783635332E-2</c:v>
                </c:pt>
                <c:pt idx="854">
                  <c:v>1.5980730302318918E-2</c:v>
                </c:pt>
                <c:pt idx="855">
                  <c:v>1.5995638694558289E-2</c:v>
                </c:pt>
                <c:pt idx="856">
                  <c:v>1.9722883992961203E-2</c:v>
                </c:pt>
                <c:pt idx="857">
                  <c:v>1.8455387884950467E-2</c:v>
                </c:pt>
                <c:pt idx="858">
                  <c:v>1.7018414911501852E-2</c:v>
                </c:pt>
                <c:pt idx="859">
                  <c:v>1.492242013572216E-2</c:v>
                </c:pt>
                <c:pt idx="860">
                  <c:v>1.3287132971698271E-2</c:v>
                </c:pt>
                <c:pt idx="861">
                  <c:v>1.556485233178973E-2</c:v>
                </c:pt>
                <c:pt idx="862">
                  <c:v>1.9536537348002668E-2</c:v>
                </c:pt>
                <c:pt idx="863">
                  <c:v>3.0215030019996311E-2</c:v>
                </c:pt>
                <c:pt idx="864">
                  <c:v>3.5109660590040982E-2</c:v>
                </c:pt>
                <c:pt idx="865">
                  <c:v>3.9290168747243552E-2</c:v>
                </c:pt>
                <c:pt idx="866">
                  <c:v>3.7983153888659943E-2</c:v>
                </c:pt>
                <c:pt idx="867">
                  <c:v>3.5654987039285671E-2</c:v>
                </c:pt>
                <c:pt idx="868">
                  <c:v>3.3722420832314311E-2</c:v>
                </c:pt>
                <c:pt idx="869">
                  <c:v>3.0799212003680534E-2</c:v>
                </c:pt>
                <c:pt idx="870">
                  <c:v>2.7599531791934306E-2</c:v>
                </c:pt>
                <c:pt idx="871">
                  <c:v>2.1914857438721892E-2</c:v>
                </c:pt>
                <c:pt idx="872">
                  <c:v>2.5330164483257644E-2</c:v>
                </c:pt>
                <c:pt idx="873">
                  <c:v>2.3549280456751059E-2</c:v>
                </c:pt>
                <c:pt idx="874">
                  <c:v>2.0380616707987645E-2</c:v>
                </c:pt>
                <c:pt idx="875">
                  <c:v>2.0328455403930048E-2</c:v>
                </c:pt>
                <c:pt idx="876">
                  <c:v>1.3703615276176338E-2</c:v>
                </c:pt>
                <c:pt idx="877">
                  <c:v>1.0535436102406754E-2</c:v>
                </c:pt>
                <c:pt idx="878">
                  <c:v>1.0314718810479354E-2</c:v>
                </c:pt>
                <c:pt idx="879">
                  <c:v>1.1077149707790238E-2</c:v>
                </c:pt>
                <c:pt idx="880">
                  <c:v>1.14142207094302E-2</c:v>
                </c:pt>
                <c:pt idx="881">
                  <c:v>1.6228951760640369E-2</c:v>
                </c:pt>
                <c:pt idx="882">
                  <c:v>2.2471494061621952E-2</c:v>
                </c:pt>
                <c:pt idx="883">
                  <c:v>1.9151003817392792E-2</c:v>
                </c:pt>
                <c:pt idx="884">
                  <c:v>1.9762641975679587E-2</c:v>
                </c:pt>
                <c:pt idx="885">
                  <c:v>1.7661359363683356E-2</c:v>
                </c:pt>
                <c:pt idx="886">
                  <c:v>1.2997301913841311E-2</c:v>
                </c:pt>
                <c:pt idx="887">
                  <c:v>1.3744417347277197E-2</c:v>
                </c:pt>
                <c:pt idx="888">
                  <c:v>1.2915489499001977E-2</c:v>
                </c:pt>
                <c:pt idx="889">
                  <c:v>1.9801564248113766E-2</c:v>
                </c:pt>
                <c:pt idx="890">
                  <c:v>2.4787907906186121E-2</c:v>
                </c:pt>
                <c:pt idx="891">
                  <c:v>2.934793113425847E-2</c:v>
                </c:pt>
                <c:pt idx="892">
                  <c:v>3.6439554159653165E-2</c:v>
                </c:pt>
                <c:pt idx="893">
                  <c:v>4.4492399457035925E-2</c:v>
                </c:pt>
                <c:pt idx="894">
                  <c:v>6.7541722519780981E-2</c:v>
                </c:pt>
                <c:pt idx="895">
                  <c:v>9.0535849439715418E-2</c:v>
                </c:pt>
                <c:pt idx="896">
                  <c:v>0.10709812371850777</c:v>
                </c:pt>
                <c:pt idx="897">
                  <c:v>0.11174183415760285</c:v>
                </c:pt>
                <c:pt idx="898">
                  <c:v>8.9737716919734853E-2</c:v>
                </c:pt>
                <c:pt idx="899">
                  <c:v>7.1765744476391807E-2</c:v>
                </c:pt>
                <c:pt idx="900">
                  <c:v>5.6804504712473322E-2</c:v>
                </c:pt>
                <c:pt idx="901">
                  <c:v>4.7817915479226897E-2</c:v>
                </c:pt>
                <c:pt idx="902">
                  <c:v>5.1297227248698507E-2</c:v>
                </c:pt>
                <c:pt idx="903">
                  <c:v>5.1459186074224353E-2</c:v>
                </c:pt>
                <c:pt idx="904">
                  <c:v>4.6238160761111993E-2</c:v>
                </c:pt>
                <c:pt idx="905">
                  <c:v>4.0210955406733306E-2</c:v>
                </c:pt>
                <c:pt idx="906">
                  <c:v>3.9567785844792133E-2</c:v>
                </c:pt>
                <c:pt idx="907">
                  <c:v>3.7561090067298297E-2</c:v>
                </c:pt>
                <c:pt idx="908">
                  <c:v>3.9384544043357492E-2</c:v>
                </c:pt>
                <c:pt idx="909">
                  <c:v>4.2045666485279395E-2</c:v>
                </c:pt>
                <c:pt idx="910">
                  <c:v>3.509576150385274E-2</c:v>
                </c:pt>
                <c:pt idx="911">
                  <c:v>3.2150925525395085E-2</c:v>
                </c:pt>
                <c:pt idx="912">
                  <c:v>3.3052789466414094E-2</c:v>
                </c:pt>
                <c:pt idx="913">
                  <c:v>3.0577577781731084E-2</c:v>
                </c:pt>
                <c:pt idx="914">
                  <c:v>3.6000494855805337E-2</c:v>
                </c:pt>
                <c:pt idx="915">
                  <c:v>3.3512872694383196E-2</c:v>
                </c:pt>
                <c:pt idx="916">
                  <c:v>2.705621639912948E-2</c:v>
                </c:pt>
                <c:pt idx="917">
                  <c:v>2.8047919383624859E-2</c:v>
                </c:pt>
                <c:pt idx="918">
                  <c:v>2.2196675091089912E-2</c:v>
                </c:pt>
                <c:pt idx="919">
                  <c:v>2.1596986474864806E-2</c:v>
                </c:pt>
                <c:pt idx="920">
                  <c:v>2.8638846756184996E-2</c:v>
                </c:pt>
                <c:pt idx="921">
                  <c:v>2.2670174934110228E-2</c:v>
                </c:pt>
                <c:pt idx="922">
                  <c:v>2.7262173113525467E-2</c:v>
                </c:pt>
                <c:pt idx="923">
                  <c:v>3.4279705881879355E-2</c:v>
                </c:pt>
                <c:pt idx="924">
                  <c:v>3.1595920220619571E-2</c:v>
                </c:pt>
                <c:pt idx="925">
                  <c:v>3.2625723352043917E-2</c:v>
                </c:pt>
                <c:pt idx="926">
                  <c:v>3.4103555206543484E-2</c:v>
                </c:pt>
                <c:pt idx="927">
                  <c:v>3.3407162987520077E-2</c:v>
                </c:pt>
                <c:pt idx="928">
                  <c:v>3.300821657858076E-2</c:v>
                </c:pt>
                <c:pt idx="929">
                  <c:v>4.0832977307808487E-2</c:v>
                </c:pt>
                <c:pt idx="930">
                  <c:v>3.4218440187013942E-2</c:v>
                </c:pt>
                <c:pt idx="931">
                  <c:v>2.9714248355612663E-2</c:v>
                </c:pt>
                <c:pt idx="932">
                  <c:v>2.8877512342103919E-2</c:v>
                </c:pt>
                <c:pt idx="933">
                  <c:v>2.5228926022551917E-2</c:v>
                </c:pt>
                <c:pt idx="934">
                  <c:v>2.8824256012924432E-2</c:v>
                </c:pt>
                <c:pt idx="935">
                  <c:v>3.0332499184104668E-2</c:v>
                </c:pt>
                <c:pt idx="936">
                  <c:v>3.1145214850506676E-2</c:v>
                </c:pt>
                <c:pt idx="937">
                  <c:v>3.2361507371100412E-2</c:v>
                </c:pt>
                <c:pt idx="938">
                  <c:v>3.6023132854670167E-2</c:v>
                </c:pt>
                <c:pt idx="939">
                  <c:v>3.1494665541393282E-2</c:v>
                </c:pt>
                <c:pt idx="940">
                  <c:v>2.8117113768756585E-2</c:v>
                </c:pt>
                <c:pt idx="941">
                  <c:v>2.5704305437610722E-2</c:v>
                </c:pt>
                <c:pt idx="942">
                  <c:v>1.6266124871726028E-2</c:v>
                </c:pt>
                <c:pt idx="943">
                  <c:v>1.6621741060547215E-2</c:v>
                </c:pt>
                <c:pt idx="944">
                  <c:v>2.0454428355404529E-2</c:v>
                </c:pt>
                <c:pt idx="945">
                  <c:v>1.7414665494199236E-2</c:v>
                </c:pt>
                <c:pt idx="946">
                  <c:v>1.9938943554589635E-2</c:v>
                </c:pt>
                <c:pt idx="947">
                  <c:v>2.0853062072524426E-2</c:v>
                </c:pt>
                <c:pt idx="948">
                  <c:v>1.7061637761349106E-2</c:v>
                </c:pt>
                <c:pt idx="949">
                  <c:v>1.4210564436584987E-2</c:v>
                </c:pt>
                <c:pt idx="950">
                  <c:v>1.9274543262471751E-2</c:v>
                </c:pt>
                <c:pt idx="951">
                  <c:v>1.9144045242145278E-2</c:v>
                </c:pt>
                <c:pt idx="952">
                  <c:v>1.9511745016448128E-2</c:v>
                </c:pt>
                <c:pt idx="953">
                  <c:v>1.9717662862583054E-2</c:v>
                </c:pt>
                <c:pt idx="954">
                  <c:v>1.8094849006536139E-2</c:v>
                </c:pt>
                <c:pt idx="955">
                  <c:v>2.1603208360999236E-2</c:v>
                </c:pt>
                <c:pt idx="956">
                  <c:v>1.8668856493550497E-2</c:v>
                </c:pt>
                <c:pt idx="957">
                  <c:v>2.1807070950856711E-2</c:v>
                </c:pt>
                <c:pt idx="958">
                  <c:v>1.8231205540970543E-2</c:v>
                </c:pt>
                <c:pt idx="959">
                  <c:v>1.2001192544858371E-2</c:v>
                </c:pt>
                <c:pt idx="960">
                  <c:v>1.6286621759909484E-2</c:v>
                </c:pt>
                <c:pt idx="961">
                  <c:v>1.6387985059430638E-2</c:v>
                </c:pt>
                <c:pt idx="962">
                  <c:v>1.4695886793500817E-2</c:v>
                </c:pt>
                <c:pt idx="963">
                  <c:v>1.707970745850982E-2</c:v>
                </c:pt>
                <c:pt idx="964">
                  <c:v>1.1410738548655775E-2</c:v>
                </c:pt>
                <c:pt idx="965">
                  <c:v>9.840863481273306E-3</c:v>
                </c:pt>
                <c:pt idx="966">
                  <c:v>1.0265816874209258E-2</c:v>
                </c:pt>
                <c:pt idx="967">
                  <c:v>8.1291681645496196E-3</c:v>
                </c:pt>
                <c:pt idx="968">
                  <c:v>7.3697150922197533E-3</c:v>
                </c:pt>
                <c:pt idx="969">
                  <c:v>8.1624022435779365E-3</c:v>
                </c:pt>
                <c:pt idx="970">
                  <c:v>8.5228417572415695E-3</c:v>
                </c:pt>
                <c:pt idx="971">
                  <c:v>8.1845136018470384E-3</c:v>
                </c:pt>
                <c:pt idx="972">
                  <c:v>8.7703696870222968E-3</c:v>
                </c:pt>
                <c:pt idx="973">
                  <c:v>5.8373250063786736E-3</c:v>
                </c:pt>
                <c:pt idx="974">
                  <c:v>5.6356635932351511E-3</c:v>
                </c:pt>
                <c:pt idx="975">
                  <c:v>1.4165836708094381E-2</c:v>
                </c:pt>
                <c:pt idx="976">
                  <c:v>1.5860461478145564E-2</c:v>
                </c:pt>
                <c:pt idx="977">
                  <c:v>1.8824650172532622E-2</c:v>
                </c:pt>
                <c:pt idx="978">
                  <c:v>1.9910019447444211E-2</c:v>
                </c:pt>
                <c:pt idx="979">
                  <c:v>1.5368951401297962E-2</c:v>
                </c:pt>
                <c:pt idx="980">
                  <c:v>1.900253820549588E-2</c:v>
                </c:pt>
                <c:pt idx="981">
                  <c:v>1.9904757376039247E-2</c:v>
                </c:pt>
                <c:pt idx="982">
                  <c:v>2.7833882738374973E-2</c:v>
                </c:pt>
                <c:pt idx="983">
                  <c:v>3.4086138734664859E-2</c:v>
                </c:pt>
              </c:numCache>
            </c:numRef>
          </c:val>
          <c:extLst>
            <c:ext xmlns:c16="http://schemas.microsoft.com/office/drawing/2014/chart" uri="{C3380CC4-5D6E-409C-BE32-E72D297353CC}">
              <c16:uniqueId val="{00000003-877D-4835-AD98-5F9DFBA2623F}"/>
            </c:ext>
          </c:extLst>
        </c:ser>
        <c:ser>
          <c:idx val="3"/>
          <c:order val="5"/>
          <c:tx>
            <c:strRef>
              <c:f>'Financial stress indicator'!$E$7</c:f>
              <c:strCache>
                <c:ptCount val="1"/>
                <c:pt idx="0">
                  <c:v>Equity market</c:v>
                </c:pt>
              </c:strCache>
            </c:strRef>
          </c:tx>
          <c:spPr>
            <a:solidFill>
              <a:schemeClr val="accent5"/>
            </a:solidFill>
            <a:ln>
              <a:noFill/>
            </a:ln>
          </c:spPr>
          <c:cat>
            <c:numRef>
              <c:f>'Financial stress indicator'!$A$8:$A$991</c:f>
              <c:numCache>
                <c:formatCode>m/d/yyyy</c:formatCode>
                <c:ptCount val="98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numCache>
            </c:numRef>
          </c:cat>
          <c:val>
            <c:numRef>
              <c:f>'Financial stress indicator'!$E$8:$E$991</c:f>
              <c:numCache>
                <c:formatCode>0.000</c:formatCode>
                <c:ptCount val="984"/>
                <c:pt idx="0">
                  <c:v>0.12401478132106869</c:v>
                </c:pt>
                <c:pt idx="1">
                  <c:v>0.1282798415393496</c:v>
                </c:pt>
                <c:pt idx="2">
                  <c:v>0.13574717916161366</c:v>
                </c:pt>
                <c:pt idx="3">
                  <c:v>0.14477175832531403</c:v>
                </c:pt>
                <c:pt idx="4">
                  <c:v>0.14758625310972809</c:v>
                </c:pt>
                <c:pt idx="5">
                  <c:v>0.1473904672643726</c:v>
                </c:pt>
                <c:pt idx="6">
                  <c:v>0.13604038246890951</c:v>
                </c:pt>
                <c:pt idx="7">
                  <c:v>0.14199939780977333</c:v>
                </c:pt>
                <c:pt idx="8">
                  <c:v>0.14810387933969796</c:v>
                </c:pt>
                <c:pt idx="9">
                  <c:v>0.14346235027044529</c:v>
                </c:pt>
                <c:pt idx="10">
                  <c:v>0.15376038944304454</c:v>
                </c:pt>
                <c:pt idx="11">
                  <c:v>0.14506614151995459</c:v>
                </c:pt>
                <c:pt idx="12">
                  <c:v>0.12998865317543792</c:v>
                </c:pt>
                <c:pt idx="13">
                  <c:v>0.12918163945468911</c:v>
                </c:pt>
                <c:pt idx="14">
                  <c:v>0.11624349923766611</c:v>
                </c:pt>
                <c:pt idx="15">
                  <c:v>0.11798061042973362</c:v>
                </c:pt>
                <c:pt idx="16">
                  <c:v>0.11805309709023395</c:v>
                </c:pt>
                <c:pt idx="17">
                  <c:v>0.11686901624296228</c:v>
                </c:pt>
                <c:pt idx="18">
                  <c:v>0.11738488327168391</c:v>
                </c:pt>
                <c:pt idx="19">
                  <c:v>0.12080370931478895</c:v>
                </c:pt>
                <c:pt idx="20">
                  <c:v>0.11645546072035128</c:v>
                </c:pt>
                <c:pt idx="21">
                  <c:v>0.11380139108158344</c:v>
                </c:pt>
                <c:pt idx="22">
                  <c:v>0.11479644772036232</c:v>
                </c:pt>
                <c:pt idx="23">
                  <c:v>9.626299692086672E-2</c:v>
                </c:pt>
                <c:pt idx="24">
                  <c:v>8.598745713824256E-2</c:v>
                </c:pt>
                <c:pt idx="25">
                  <c:v>7.297693387637455E-2</c:v>
                </c:pt>
                <c:pt idx="26">
                  <c:v>6.6198973608319861E-2</c:v>
                </c:pt>
                <c:pt idx="27">
                  <c:v>5.8902652966375979E-2</c:v>
                </c:pt>
                <c:pt idx="28">
                  <c:v>6.7659765491540999E-2</c:v>
                </c:pt>
                <c:pt idx="29">
                  <c:v>7.2340661050016575E-2</c:v>
                </c:pt>
                <c:pt idx="30">
                  <c:v>7.1530482169756437E-2</c:v>
                </c:pt>
                <c:pt idx="31">
                  <c:v>7.0104242775819794E-2</c:v>
                </c:pt>
                <c:pt idx="32">
                  <c:v>7.5755398974835353E-2</c:v>
                </c:pt>
                <c:pt idx="33">
                  <c:v>7.808561130891209E-2</c:v>
                </c:pt>
                <c:pt idx="34">
                  <c:v>7.2089591950219148E-2</c:v>
                </c:pt>
                <c:pt idx="35">
                  <c:v>8.2358306682627461E-2</c:v>
                </c:pt>
                <c:pt idx="36">
                  <c:v>8.591655265624161E-2</c:v>
                </c:pt>
                <c:pt idx="37">
                  <c:v>8.4655911009598697E-2</c:v>
                </c:pt>
                <c:pt idx="38">
                  <c:v>9.2188798906968142E-2</c:v>
                </c:pt>
                <c:pt idx="39">
                  <c:v>9.1221705942488795E-2</c:v>
                </c:pt>
                <c:pt idx="40">
                  <c:v>7.8893400207853265E-2</c:v>
                </c:pt>
                <c:pt idx="41">
                  <c:v>8.2511705458373136E-2</c:v>
                </c:pt>
                <c:pt idx="42">
                  <c:v>7.241575851833551E-2</c:v>
                </c:pt>
                <c:pt idx="43">
                  <c:v>6.069880367109106E-2</c:v>
                </c:pt>
                <c:pt idx="44">
                  <c:v>5.5106769173592959E-2</c:v>
                </c:pt>
                <c:pt idx="45">
                  <c:v>4.1362889793091301E-2</c:v>
                </c:pt>
                <c:pt idx="46">
                  <c:v>4.7664621906366354E-2</c:v>
                </c:pt>
                <c:pt idx="47">
                  <c:v>5.6726974252249873E-2</c:v>
                </c:pt>
                <c:pt idx="48">
                  <c:v>5.5935113347044013E-2</c:v>
                </c:pt>
                <c:pt idx="49">
                  <c:v>6.0826105048680593E-2</c:v>
                </c:pt>
                <c:pt idx="50">
                  <c:v>5.4712998355207654E-2</c:v>
                </c:pt>
                <c:pt idx="51">
                  <c:v>5.1361414720717272E-2</c:v>
                </c:pt>
                <c:pt idx="52">
                  <c:v>5.8219056225646951E-2</c:v>
                </c:pt>
                <c:pt idx="53">
                  <c:v>5.59061478911798E-2</c:v>
                </c:pt>
                <c:pt idx="54">
                  <c:v>5.6047373684604704E-2</c:v>
                </c:pt>
                <c:pt idx="55">
                  <c:v>4.8366371183327733E-2</c:v>
                </c:pt>
                <c:pt idx="56">
                  <c:v>3.7540203345594304E-2</c:v>
                </c:pt>
                <c:pt idx="57">
                  <c:v>3.1838364246603093E-2</c:v>
                </c:pt>
                <c:pt idx="58">
                  <c:v>2.8324390940784303E-2</c:v>
                </c:pt>
                <c:pt idx="59">
                  <c:v>3.1912226264487635E-2</c:v>
                </c:pt>
                <c:pt idx="60">
                  <c:v>3.3673618553743921E-2</c:v>
                </c:pt>
                <c:pt idx="61">
                  <c:v>4.0519596657774909E-2</c:v>
                </c:pt>
                <c:pt idx="62">
                  <c:v>4.2821335443691502E-2</c:v>
                </c:pt>
                <c:pt idx="63">
                  <c:v>4.4579877239643642E-2</c:v>
                </c:pt>
                <c:pt idx="64">
                  <c:v>4.4583629148643104E-2</c:v>
                </c:pt>
                <c:pt idx="65">
                  <c:v>4.1698342355513E-2</c:v>
                </c:pt>
                <c:pt idx="66">
                  <c:v>4.1968015013201174E-2</c:v>
                </c:pt>
                <c:pt idx="67">
                  <c:v>3.8596890111108881E-2</c:v>
                </c:pt>
                <c:pt idx="68">
                  <c:v>4.2280298730781346E-2</c:v>
                </c:pt>
                <c:pt idx="69">
                  <c:v>4.2734261733572684E-2</c:v>
                </c:pt>
                <c:pt idx="70">
                  <c:v>3.7280362323374824E-2</c:v>
                </c:pt>
                <c:pt idx="71">
                  <c:v>3.4790726513411134E-2</c:v>
                </c:pt>
                <c:pt idx="72">
                  <c:v>3.3264573904233111E-2</c:v>
                </c:pt>
                <c:pt idx="73">
                  <c:v>3.1675204225099438E-2</c:v>
                </c:pt>
                <c:pt idx="74">
                  <c:v>2.94962298746155E-2</c:v>
                </c:pt>
                <c:pt idx="75">
                  <c:v>2.8180835730053925E-2</c:v>
                </c:pt>
                <c:pt idx="76">
                  <c:v>1.9744926573377081E-2</c:v>
                </c:pt>
                <c:pt idx="77">
                  <c:v>1.3762513641029608E-2</c:v>
                </c:pt>
                <c:pt idx="78">
                  <c:v>1.4753074900978436E-2</c:v>
                </c:pt>
                <c:pt idx="79">
                  <c:v>1.6569675021112097E-2</c:v>
                </c:pt>
                <c:pt idx="80">
                  <c:v>2.0220613588219027E-2</c:v>
                </c:pt>
                <c:pt idx="81">
                  <c:v>2.3889458364895665E-2</c:v>
                </c:pt>
                <c:pt idx="82">
                  <c:v>2.3502245220709539E-2</c:v>
                </c:pt>
                <c:pt idx="83">
                  <c:v>2.2595101894954544E-2</c:v>
                </c:pt>
                <c:pt idx="84">
                  <c:v>1.9951092113108929E-2</c:v>
                </c:pt>
                <c:pt idx="85">
                  <c:v>1.5918381785299546E-2</c:v>
                </c:pt>
                <c:pt idx="86">
                  <c:v>1.5591420803296554E-2</c:v>
                </c:pt>
                <c:pt idx="87">
                  <c:v>1.3327286952216803E-2</c:v>
                </c:pt>
                <c:pt idx="88">
                  <c:v>1.2753314783144341E-2</c:v>
                </c:pt>
                <c:pt idx="89">
                  <c:v>1.5500665812710982E-2</c:v>
                </c:pt>
                <c:pt idx="90">
                  <c:v>1.6718596454512836E-2</c:v>
                </c:pt>
                <c:pt idx="91">
                  <c:v>2.2511966892488532E-2</c:v>
                </c:pt>
                <c:pt idx="92">
                  <c:v>3.1097632565504373E-2</c:v>
                </c:pt>
                <c:pt idx="93">
                  <c:v>3.701184388545091E-2</c:v>
                </c:pt>
                <c:pt idx="94">
                  <c:v>3.8396267287074959E-2</c:v>
                </c:pt>
                <c:pt idx="95">
                  <c:v>3.3366272616680862E-2</c:v>
                </c:pt>
                <c:pt idx="96">
                  <c:v>2.4527396842592416E-2</c:v>
                </c:pt>
                <c:pt idx="97">
                  <c:v>1.8662421094830389E-2</c:v>
                </c:pt>
                <c:pt idx="98">
                  <c:v>1.9421710328752277E-2</c:v>
                </c:pt>
                <c:pt idx="99">
                  <c:v>2.3555785436962344E-2</c:v>
                </c:pt>
                <c:pt idx="100">
                  <c:v>2.5233022987261489E-2</c:v>
                </c:pt>
                <c:pt idx="101">
                  <c:v>2.1706531499550905E-2</c:v>
                </c:pt>
                <c:pt idx="102">
                  <c:v>1.9825597506758393E-2</c:v>
                </c:pt>
                <c:pt idx="103">
                  <c:v>1.5073470715483487E-2</c:v>
                </c:pt>
                <c:pt idx="104">
                  <c:v>1.3175274931565947E-2</c:v>
                </c:pt>
                <c:pt idx="105">
                  <c:v>1.6915978001164879E-2</c:v>
                </c:pt>
                <c:pt idx="106">
                  <c:v>1.4910510164085632E-2</c:v>
                </c:pt>
                <c:pt idx="107">
                  <c:v>1.42687493214951E-2</c:v>
                </c:pt>
                <c:pt idx="108">
                  <c:v>1.3463348884163593E-2</c:v>
                </c:pt>
                <c:pt idx="109">
                  <c:v>9.9597364271104879E-3</c:v>
                </c:pt>
                <c:pt idx="110">
                  <c:v>1.0005705238704225E-2</c:v>
                </c:pt>
                <c:pt idx="111">
                  <c:v>1.1184147666215345E-2</c:v>
                </c:pt>
                <c:pt idx="112">
                  <c:v>1.3275750224988742E-2</c:v>
                </c:pt>
                <c:pt idx="113">
                  <c:v>1.3754165365089449E-2</c:v>
                </c:pt>
                <c:pt idx="114">
                  <c:v>1.7782476006336832E-2</c:v>
                </c:pt>
                <c:pt idx="115">
                  <c:v>1.6889679767916749E-2</c:v>
                </c:pt>
                <c:pt idx="116">
                  <c:v>1.5970182840844484E-2</c:v>
                </c:pt>
                <c:pt idx="117">
                  <c:v>1.6344278106939152E-2</c:v>
                </c:pt>
                <c:pt idx="118">
                  <c:v>2.3925575738200224E-2</c:v>
                </c:pt>
                <c:pt idx="119">
                  <c:v>3.109699892633409E-2</c:v>
                </c:pt>
                <c:pt idx="120">
                  <c:v>3.6677141997549012E-2</c:v>
                </c:pt>
                <c:pt idx="121">
                  <c:v>3.709090193873868E-2</c:v>
                </c:pt>
                <c:pt idx="122">
                  <c:v>2.6832457758704142E-2</c:v>
                </c:pt>
                <c:pt idx="123">
                  <c:v>1.9664655725289283E-2</c:v>
                </c:pt>
                <c:pt idx="124">
                  <c:v>1.5267658584193291E-2</c:v>
                </c:pt>
                <c:pt idx="125">
                  <c:v>1.6669829883516722E-2</c:v>
                </c:pt>
                <c:pt idx="126">
                  <c:v>1.486767284773142E-2</c:v>
                </c:pt>
                <c:pt idx="127">
                  <c:v>1.6666528250696453E-2</c:v>
                </c:pt>
                <c:pt idx="128">
                  <c:v>1.7825720404317409E-2</c:v>
                </c:pt>
                <c:pt idx="129">
                  <c:v>1.4935864538254191E-2</c:v>
                </c:pt>
                <c:pt idx="130">
                  <c:v>1.8418013883330236E-2</c:v>
                </c:pt>
                <c:pt idx="131">
                  <c:v>1.5447866379653051E-2</c:v>
                </c:pt>
                <c:pt idx="132">
                  <c:v>1.202098481579981E-2</c:v>
                </c:pt>
                <c:pt idx="133">
                  <c:v>1.548775930275623E-2</c:v>
                </c:pt>
                <c:pt idx="134">
                  <c:v>1.430821176412243E-2</c:v>
                </c:pt>
                <c:pt idx="135">
                  <c:v>1.8018553825160398E-2</c:v>
                </c:pt>
                <c:pt idx="136">
                  <c:v>2.0879646780667834E-2</c:v>
                </c:pt>
                <c:pt idx="137">
                  <c:v>1.7579635866941997E-2</c:v>
                </c:pt>
                <c:pt idx="138">
                  <c:v>1.4817312018244013E-2</c:v>
                </c:pt>
                <c:pt idx="139">
                  <c:v>1.1226591629547117E-2</c:v>
                </c:pt>
                <c:pt idx="140">
                  <c:v>7.8098647131831476E-3</c:v>
                </c:pt>
                <c:pt idx="141">
                  <c:v>8.3960277665167098E-3</c:v>
                </c:pt>
                <c:pt idx="142">
                  <c:v>1.2552613386207407E-2</c:v>
                </c:pt>
                <c:pt idx="143">
                  <c:v>2.0459638788643583E-2</c:v>
                </c:pt>
                <c:pt idx="144">
                  <c:v>2.7447564844801885E-2</c:v>
                </c:pt>
                <c:pt idx="145">
                  <c:v>3.1762130737758312E-2</c:v>
                </c:pt>
                <c:pt idx="146">
                  <c:v>2.7428717841143625E-2</c:v>
                </c:pt>
                <c:pt idx="147">
                  <c:v>2.1588138513726658E-2</c:v>
                </c:pt>
                <c:pt idx="148">
                  <c:v>1.845977782800548E-2</c:v>
                </c:pt>
                <c:pt idx="149">
                  <c:v>2.239816853814864E-2</c:v>
                </c:pt>
                <c:pt idx="150">
                  <c:v>2.2379620257143171E-2</c:v>
                </c:pt>
                <c:pt idx="151">
                  <c:v>2.0352564345610488E-2</c:v>
                </c:pt>
                <c:pt idx="152">
                  <c:v>1.916629982461018E-2</c:v>
                </c:pt>
                <c:pt idx="153">
                  <c:v>9.3990274116371314E-3</c:v>
                </c:pt>
                <c:pt idx="154">
                  <c:v>1.3493278770553457E-2</c:v>
                </c:pt>
                <c:pt idx="155">
                  <c:v>1.5377628678705813E-2</c:v>
                </c:pt>
                <c:pt idx="156">
                  <c:v>1.5453475759884334E-2</c:v>
                </c:pt>
                <c:pt idx="157">
                  <c:v>2.1661415343384297E-2</c:v>
                </c:pt>
                <c:pt idx="158">
                  <c:v>2.1670391867972198E-2</c:v>
                </c:pt>
                <c:pt idx="159">
                  <c:v>2.2466960684142615E-2</c:v>
                </c:pt>
                <c:pt idx="160">
                  <c:v>2.1448317223642627E-2</c:v>
                </c:pt>
                <c:pt idx="161">
                  <c:v>1.622522759052197E-2</c:v>
                </c:pt>
                <c:pt idx="162">
                  <c:v>1.4559967813128308E-2</c:v>
                </c:pt>
                <c:pt idx="163">
                  <c:v>1.417757664037482E-2</c:v>
                </c:pt>
                <c:pt idx="164">
                  <c:v>1.3874048042211901E-2</c:v>
                </c:pt>
                <c:pt idx="165">
                  <c:v>1.4413386997630895E-2</c:v>
                </c:pt>
                <c:pt idx="166">
                  <c:v>1.8911986531290659E-2</c:v>
                </c:pt>
                <c:pt idx="167">
                  <c:v>2.0892483071610988E-2</c:v>
                </c:pt>
                <c:pt idx="168">
                  <c:v>2.2315771309559206E-2</c:v>
                </c:pt>
                <c:pt idx="169">
                  <c:v>2.4108679651731298E-2</c:v>
                </c:pt>
                <c:pt idx="170">
                  <c:v>1.8815536789393572E-2</c:v>
                </c:pt>
                <c:pt idx="171">
                  <c:v>2.0271045952687472E-2</c:v>
                </c:pt>
                <c:pt idx="172">
                  <c:v>1.9522374990461205E-2</c:v>
                </c:pt>
                <c:pt idx="173">
                  <c:v>3.3583745588630642E-2</c:v>
                </c:pt>
                <c:pt idx="174">
                  <c:v>5.011535393022544E-2</c:v>
                </c:pt>
                <c:pt idx="175">
                  <c:v>5.6301313120649246E-2</c:v>
                </c:pt>
                <c:pt idx="176">
                  <c:v>7.0535098713489397E-2</c:v>
                </c:pt>
                <c:pt idx="177">
                  <c:v>6.7510680289432717E-2</c:v>
                </c:pt>
                <c:pt idx="178">
                  <c:v>5.6703039513561156E-2</c:v>
                </c:pt>
                <c:pt idx="179">
                  <c:v>6.3543419045298241E-2</c:v>
                </c:pt>
                <c:pt idx="180">
                  <c:v>5.6009172834438084E-2</c:v>
                </c:pt>
                <c:pt idx="181">
                  <c:v>4.6211425561331509E-2</c:v>
                </c:pt>
                <c:pt idx="182">
                  <c:v>4.7811420056004639E-2</c:v>
                </c:pt>
                <c:pt idx="183">
                  <c:v>3.1858973113949932E-2</c:v>
                </c:pt>
                <c:pt idx="184">
                  <c:v>3.1713340867666175E-2</c:v>
                </c:pt>
                <c:pt idx="185">
                  <c:v>2.9593572690387662E-2</c:v>
                </c:pt>
                <c:pt idx="186">
                  <c:v>2.52473398252255E-2</c:v>
                </c:pt>
                <c:pt idx="187">
                  <c:v>2.6380664146739553E-2</c:v>
                </c:pt>
                <c:pt idx="188">
                  <c:v>2.1465117980817169E-2</c:v>
                </c:pt>
                <c:pt idx="189">
                  <c:v>2.2906629435081868E-2</c:v>
                </c:pt>
                <c:pt idx="190">
                  <c:v>2.28576032330432E-2</c:v>
                </c:pt>
                <c:pt idx="191">
                  <c:v>2.3206940381828627E-2</c:v>
                </c:pt>
                <c:pt idx="192">
                  <c:v>2.392867864724434E-2</c:v>
                </c:pt>
                <c:pt idx="193">
                  <c:v>2.354788574327224E-2</c:v>
                </c:pt>
                <c:pt idx="194">
                  <c:v>2.3256767753892734E-2</c:v>
                </c:pt>
                <c:pt idx="195">
                  <c:v>2.1717653866489509E-2</c:v>
                </c:pt>
                <c:pt idx="196">
                  <c:v>2.7201077683066972E-2</c:v>
                </c:pt>
                <c:pt idx="197">
                  <c:v>3.3342038400000135E-2</c:v>
                </c:pt>
                <c:pt idx="198">
                  <c:v>3.3066164354322386E-2</c:v>
                </c:pt>
                <c:pt idx="199">
                  <c:v>3.3731298466430401E-2</c:v>
                </c:pt>
                <c:pt idx="200">
                  <c:v>2.7029522977707023E-2</c:v>
                </c:pt>
                <c:pt idx="201">
                  <c:v>2.695606394772139E-2</c:v>
                </c:pt>
                <c:pt idx="202">
                  <c:v>2.7639293529814622E-2</c:v>
                </c:pt>
                <c:pt idx="203">
                  <c:v>3.0255001524205336E-2</c:v>
                </c:pt>
                <c:pt idx="204">
                  <c:v>3.1499874830593994E-2</c:v>
                </c:pt>
                <c:pt idx="205">
                  <c:v>2.2716251706101979E-2</c:v>
                </c:pt>
                <c:pt idx="206">
                  <c:v>2.3089909174753752E-2</c:v>
                </c:pt>
                <c:pt idx="207">
                  <c:v>1.8974849499773162E-2</c:v>
                </c:pt>
                <c:pt idx="208">
                  <c:v>1.5205868637097461E-2</c:v>
                </c:pt>
                <c:pt idx="209">
                  <c:v>1.7686128048192706E-2</c:v>
                </c:pt>
                <c:pt idx="210">
                  <c:v>1.7240106752550607E-2</c:v>
                </c:pt>
                <c:pt idx="211">
                  <c:v>2.0392292272193142E-2</c:v>
                </c:pt>
                <c:pt idx="212">
                  <c:v>2.1785104422588557E-2</c:v>
                </c:pt>
                <c:pt idx="213">
                  <c:v>2.3126835331352669E-2</c:v>
                </c:pt>
                <c:pt idx="214">
                  <c:v>3.5775338917740263E-2</c:v>
                </c:pt>
                <c:pt idx="215">
                  <c:v>4.6729779245904157E-2</c:v>
                </c:pt>
                <c:pt idx="216">
                  <c:v>5.9114930530523774E-2</c:v>
                </c:pt>
                <c:pt idx="217">
                  <c:v>7.0177799369306973E-2</c:v>
                </c:pt>
                <c:pt idx="218">
                  <c:v>6.6868436983818363E-2</c:v>
                </c:pt>
                <c:pt idx="219">
                  <c:v>5.8465291163097059E-2</c:v>
                </c:pt>
                <c:pt idx="220">
                  <c:v>5.3864731361503458E-2</c:v>
                </c:pt>
                <c:pt idx="221">
                  <c:v>4.2917314129887127E-2</c:v>
                </c:pt>
                <c:pt idx="222">
                  <c:v>3.3265654995968973E-2</c:v>
                </c:pt>
                <c:pt idx="223">
                  <c:v>3.2567257609870323E-2</c:v>
                </c:pt>
                <c:pt idx="224">
                  <c:v>2.6115338980588491E-2</c:v>
                </c:pt>
                <c:pt idx="225">
                  <c:v>2.7958536843724478E-2</c:v>
                </c:pt>
                <c:pt idx="226">
                  <c:v>2.9665261346962114E-2</c:v>
                </c:pt>
                <c:pt idx="227">
                  <c:v>2.9167291123735086E-2</c:v>
                </c:pt>
                <c:pt idx="228">
                  <c:v>3.6745047627404243E-2</c:v>
                </c:pt>
                <c:pt idx="229">
                  <c:v>4.0738533718598216E-2</c:v>
                </c:pt>
                <c:pt idx="230">
                  <c:v>3.985021647634418E-2</c:v>
                </c:pt>
                <c:pt idx="231">
                  <c:v>4.0673652376332872E-2</c:v>
                </c:pt>
                <c:pt idx="232">
                  <c:v>3.6727563279754266E-2</c:v>
                </c:pt>
                <c:pt idx="233">
                  <c:v>3.3753016405524694E-2</c:v>
                </c:pt>
                <c:pt idx="234">
                  <c:v>3.3811249565276633E-2</c:v>
                </c:pt>
                <c:pt idx="235">
                  <c:v>4.9064076489167441E-2</c:v>
                </c:pt>
                <c:pt idx="236">
                  <c:v>6.3346773099255876E-2</c:v>
                </c:pt>
                <c:pt idx="237">
                  <c:v>8.527292497607955E-2</c:v>
                </c:pt>
                <c:pt idx="238">
                  <c:v>0.11178689125758028</c:v>
                </c:pt>
                <c:pt idx="239">
                  <c:v>0.12385465614879104</c:v>
                </c:pt>
                <c:pt idx="240">
                  <c:v>0.13272809750062264</c:v>
                </c:pt>
                <c:pt idx="241">
                  <c:v>0.12990897938179757</c:v>
                </c:pt>
                <c:pt idx="242">
                  <c:v>0.12538957221843472</c:v>
                </c:pt>
                <c:pt idx="243">
                  <c:v>0.12208294045346152</c:v>
                </c:pt>
                <c:pt idx="244">
                  <c:v>0.114322783354664</c:v>
                </c:pt>
                <c:pt idx="245">
                  <c:v>0.10196295010293471</c:v>
                </c:pt>
                <c:pt idx="246">
                  <c:v>8.6298985463952108E-2</c:v>
                </c:pt>
                <c:pt idx="247">
                  <c:v>7.0474677549009088E-2</c:v>
                </c:pt>
                <c:pt idx="248">
                  <c:v>7.4653962229118034E-2</c:v>
                </c:pt>
                <c:pt idx="249">
                  <c:v>8.172926346994093E-2</c:v>
                </c:pt>
                <c:pt idx="250">
                  <c:v>9.1291265991209458E-2</c:v>
                </c:pt>
                <c:pt idx="251">
                  <c:v>0.1044177058372734</c:v>
                </c:pt>
                <c:pt idx="252">
                  <c:v>0.11275493014451249</c:v>
                </c:pt>
                <c:pt idx="253">
                  <c:v>0.12506459720076768</c:v>
                </c:pt>
                <c:pt idx="254">
                  <c:v>0.12912435395827848</c:v>
                </c:pt>
                <c:pt idx="255">
                  <c:v>0.12182589289766825</c:v>
                </c:pt>
                <c:pt idx="256">
                  <c:v>0.10951300820821382</c:v>
                </c:pt>
                <c:pt idx="257">
                  <c:v>8.9622977939044127E-2</c:v>
                </c:pt>
                <c:pt idx="258">
                  <c:v>9.2729627490942684E-2</c:v>
                </c:pt>
                <c:pt idx="259">
                  <c:v>0.10143274051930934</c:v>
                </c:pt>
                <c:pt idx="260">
                  <c:v>0.11529953280637116</c:v>
                </c:pt>
                <c:pt idx="261">
                  <c:v>0.14638243945583396</c:v>
                </c:pt>
                <c:pt idx="262">
                  <c:v>0.15797041944294163</c:v>
                </c:pt>
                <c:pt idx="263">
                  <c:v>0.1654179506554104</c:v>
                </c:pt>
                <c:pt idx="264">
                  <c:v>0.1670500541070398</c:v>
                </c:pt>
                <c:pt idx="265">
                  <c:v>0.15585100727825574</c:v>
                </c:pt>
                <c:pt idx="266">
                  <c:v>0.14757469596693057</c:v>
                </c:pt>
                <c:pt idx="267">
                  <c:v>0.13973358656573329</c:v>
                </c:pt>
                <c:pt idx="268">
                  <c:v>0.13209814887052854</c:v>
                </c:pt>
                <c:pt idx="269">
                  <c:v>0.13818110053001209</c:v>
                </c:pt>
                <c:pt idx="270">
                  <c:v>0.13766525014766157</c:v>
                </c:pt>
                <c:pt idx="271">
                  <c:v>0.13820380969113444</c:v>
                </c:pt>
                <c:pt idx="272">
                  <c:v>0.13982702092881547</c:v>
                </c:pt>
                <c:pt idx="273">
                  <c:v>0.12915037466579457</c:v>
                </c:pt>
                <c:pt idx="274">
                  <c:v>0.1287916550194097</c:v>
                </c:pt>
                <c:pt idx="275">
                  <c:v>0.12637492814718321</c:v>
                </c:pt>
                <c:pt idx="276">
                  <c:v>0.11180866354399334</c:v>
                </c:pt>
                <c:pt idx="277">
                  <c:v>0.10097154597616946</c:v>
                </c:pt>
                <c:pt idx="278">
                  <c:v>8.5356211431122028E-2</c:v>
                </c:pt>
                <c:pt idx="279">
                  <c:v>7.5756911905222643E-2</c:v>
                </c:pt>
                <c:pt idx="280">
                  <c:v>7.5816881479304155E-2</c:v>
                </c:pt>
                <c:pt idx="281">
                  <c:v>7.4110971990987817E-2</c:v>
                </c:pt>
                <c:pt idx="282">
                  <c:v>8.0676806508319668E-2</c:v>
                </c:pt>
                <c:pt idx="283">
                  <c:v>8.5446330225086131E-2</c:v>
                </c:pt>
                <c:pt idx="284">
                  <c:v>0.10024978838474335</c:v>
                </c:pt>
                <c:pt idx="285">
                  <c:v>0.1121979776778057</c:v>
                </c:pt>
                <c:pt idx="286">
                  <c:v>0.11854785288662777</c:v>
                </c:pt>
                <c:pt idx="287">
                  <c:v>0.12650432913672993</c:v>
                </c:pt>
                <c:pt idx="288">
                  <c:v>0.11588637446608727</c:v>
                </c:pt>
                <c:pt idx="289">
                  <c:v>0.11477402409202028</c:v>
                </c:pt>
                <c:pt idx="290">
                  <c:v>0.11805846255684657</c:v>
                </c:pt>
                <c:pt idx="291">
                  <c:v>0.11207165608692574</c:v>
                </c:pt>
                <c:pt idx="292">
                  <c:v>0.10898976585444811</c:v>
                </c:pt>
                <c:pt idx="293">
                  <c:v>0.12008178988817692</c:v>
                </c:pt>
                <c:pt idx="294">
                  <c:v>0.13138491953688278</c:v>
                </c:pt>
                <c:pt idx="295">
                  <c:v>0.15402361685622995</c:v>
                </c:pt>
                <c:pt idx="296">
                  <c:v>0.18247318279431124</c:v>
                </c:pt>
                <c:pt idx="297">
                  <c:v>0.19753228276549317</c:v>
                </c:pt>
                <c:pt idx="298">
                  <c:v>0.20617391827583856</c:v>
                </c:pt>
                <c:pt idx="299">
                  <c:v>0.20537960224790325</c:v>
                </c:pt>
                <c:pt idx="300">
                  <c:v>0.20661713912763777</c:v>
                </c:pt>
                <c:pt idx="301">
                  <c:v>0.19391546766962772</c:v>
                </c:pt>
                <c:pt idx="302">
                  <c:v>0.18215354010633228</c:v>
                </c:pt>
                <c:pt idx="303">
                  <c:v>0.17481606874933314</c:v>
                </c:pt>
                <c:pt idx="304">
                  <c:v>0.16763341044647223</c:v>
                </c:pt>
                <c:pt idx="305">
                  <c:v>0.17740795040633126</c:v>
                </c:pt>
                <c:pt idx="306">
                  <c:v>0.18617516873384712</c:v>
                </c:pt>
                <c:pt idx="307">
                  <c:v>0.19982336273137929</c:v>
                </c:pt>
                <c:pt idx="308">
                  <c:v>0.18992536883300687</c:v>
                </c:pt>
                <c:pt idx="309">
                  <c:v>0.16731442134009339</c:v>
                </c:pt>
                <c:pt idx="310">
                  <c:v>0.15814332930653002</c:v>
                </c:pt>
                <c:pt idx="311">
                  <c:v>0.14429200829246949</c:v>
                </c:pt>
                <c:pt idx="312">
                  <c:v>0.15178142363095851</c:v>
                </c:pt>
                <c:pt idx="313">
                  <c:v>0.16001285734689685</c:v>
                </c:pt>
                <c:pt idx="314">
                  <c:v>0.15739512682418111</c:v>
                </c:pt>
                <c:pt idx="315">
                  <c:v>0.15448568802710314</c:v>
                </c:pt>
                <c:pt idx="316">
                  <c:v>0.15267173201766154</c:v>
                </c:pt>
                <c:pt idx="317">
                  <c:v>0.16245250619652235</c:v>
                </c:pt>
                <c:pt idx="318">
                  <c:v>0.17492537829371951</c:v>
                </c:pt>
                <c:pt idx="319">
                  <c:v>0.1880440776061526</c:v>
                </c:pt>
                <c:pt idx="320">
                  <c:v>0.20054376617265396</c:v>
                </c:pt>
                <c:pt idx="321">
                  <c:v>0.19603965025040249</c:v>
                </c:pt>
                <c:pt idx="322">
                  <c:v>0.19025873830492399</c:v>
                </c:pt>
                <c:pt idx="323">
                  <c:v>0.18933273155244207</c:v>
                </c:pt>
                <c:pt idx="324">
                  <c:v>0.17746111540326528</c:v>
                </c:pt>
                <c:pt idx="325">
                  <c:v>0.1805810282529634</c:v>
                </c:pt>
                <c:pt idx="326">
                  <c:v>0.17962252922154906</c:v>
                </c:pt>
                <c:pt idx="327">
                  <c:v>0.17286623245987159</c:v>
                </c:pt>
                <c:pt idx="328">
                  <c:v>0.17906681080894057</c:v>
                </c:pt>
                <c:pt idx="329">
                  <c:v>0.17234642213613965</c:v>
                </c:pt>
                <c:pt idx="330">
                  <c:v>0.1609967119279255</c:v>
                </c:pt>
                <c:pt idx="331">
                  <c:v>0.14784044331220847</c:v>
                </c:pt>
                <c:pt idx="332">
                  <c:v>0.12714433655487628</c:v>
                </c:pt>
                <c:pt idx="333">
                  <c:v>0.11788358456871412</c:v>
                </c:pt>
                <c:pt idx="334">
                  <c:v>0.11308301592580812</c:v>
                </c:pt>
                <c:pt idx="335">
                  <c:v>0.12385832599668889</c:v>
                </c:pt>
                <c:pt idx="336">
                  <c:v>0.13018419738205111</c:v>
                </c:pt>
                <c:pt idx="337">
                  <c:v>0.11671147505025646</c:v>
                </c:pt>
                <c:pt idx="338">
                  <c:v>0.11567061269493359</c:v>
                </c:pt>
                <c:pt idx="339">
                  <c:v>9.9454875687809183E-2</c:v>
                </c:pt>
                <c:pt idx="340">
                  <c:v>0.10462991072545395</c:v>
                </c:pt>
                <c:pt idx="341">
                  <c:v>0.11292352464102494</c:v>
                </c:pt>
                <c:pt idx="342">
                  <c:v>0.11278552236952874</c:v>
                </c:pt>
                <c:pt idx="343">
                  <c:v>0.11735571079321026</c:v>
                </c:pt>
                <c:pt idx="344">
                  <c:v>0.10102468043592405</c:v>
                </c:pt>
                <c:pt idx="345">
                  <c:v>0.10275784067160031</c:v>
                </c:pt>
                <c:pt idx="346">
                  <c:v>9.253463787929174E-2</c:v>
                </c:pt>
                <c:pt idx="347">
                  <c:v>8.0119065752556118E-2</c:v>
                </c:pt>
                <c:pt idx="348">
                  <c:v>8.5699365056865956E-2</c:v>
                </c:pt>
                <c:pt idx="349">
                  <c:v>8.7057369154362213E-2</c:v>
                </c:pt>
                <c:pt idx="350">
                  <c:v>9.5476632676995118E-2</c:v>
                </c:pt>
                <c:pt idx="351">
                  <c:v>0.10007948391913603</c:v>
                </c:pt>
                <c:pt idx="352">
                  <c:v>9.3523219539167743E-2</c:v>
                </c:pt>
                <c:pt idx="353">
                  <c:v>9.2124132501728559E-2</c:v>
                </c:pt>
                <c:pt idx="354">
                  <c:v>8.4935987560048082E-2</c:v>
                </c:pt>
                <c:pt idx="355">
                  <c:v>8.2295933030059359E-2</c:v>
                </c:pt>
                <c:pt idx="356">
                  <c:v>8.7843965393180762E-2</c:v>
                </c:pt>
                <c:pt idx="357">
                  <c:v>8.1853049948143547E-2</c:v>
                </c:pt>
                <c:pt idx="358">
                  <c:v>8.8413853779575335E-2</c:v>
                </c:pt>
                <c:pt idx="359">
                  <c:v>8.3948281654868326E-2</c:v>
                </c:pt>
                <c:pt idx="360">
                  <c:v>7.605337868946449E-2</c:v>
                </c:pt>
                <c:pt idx="361">
                  <c:v>6.9365016553330022E-2</c:v>
                </c:pt>
                <c:pt idx="362">
                  <c:v>5.6883974498001186E-2</c:v>
                </c:pt>
                <c:pt idx="363">
                  <c:v>6.7487216572677394E-2</c:v>
                </c:pt>
                <c:pt idx="364">
                  <c:v>7.3580691988365393E-2</c:v>
                </c:pt>
                <c:pt idx="365">
                  <c:v>8.1049240533222586E-2</c:v>
                </c:pt>
                <c:pt idx="366">
                  <c:v>8.4427032791789453E-2</c:v>
                </c:pt>
                <c:pt idx="367">
                  <c:v>8.2762015258427482E-2</c:v>
                </c:pt>
                <c:pt idx="368">
                  <c:v>8.7503606523361629E-2</c:v>
                </c:pt>
                <c:pt idx="369">
                  <c:v>8.0350177366748862E-2</c:v>
                </c:pt>
                <c:pt idx="370">
                  <c:v>8.4550918160288105E-2</c:v>
                </c:pt>
                <c:pt idx="371">
                  <c:v>8.4876517346490751E-2</c:v>
                </c:pt>
                <c:pt idx="372">
                  <c:v>7.3770241426666661E-2</c:v>
                </c:pt>
                <c:pt idx="373">
                  <c:v>7.5156988680274414E-2</c:v>
                </c:pt>
                <c:pt idx="374">
                  <c:v>7.552325313124611E-2</c:v>
                </c:pt>
                <c:pt idx="375">
                  <c:v>6.1389014524644195E-2</c:v>
                </c:pt>
                <c:pt idx="376">
                  <c:v>6.4715352226870221E-2</c:v>
                </c:pt>
                <c:pt idx="377">
                  <c:v>7.2670721646924022E-2</c:v>
                </c:pt>
                <c:pt idx="378">
                  <c:v>8.0152528520198371E-2</c:v>
                </c:pt>
                <c:pt idx="379">
                  <c:v>9.854687617983629E-2</c:v>
                </c:pt>
                <c:pt idx="380">
                  <c:v>0.1173137647470496</c:v>
                </c:pt>
                <c:pt idx="381">
                  <c:v>0.12982263910685829</c:v>
                </c:pt>
                <c:pt idx="382">
                  <c:v>0.14006808003334753</c:v>
                </c:pt>
                <c:pt idx="383">
                  <c:v>0.15086978643279181</c:v>
                </c:pt>
                <c:pt idx="384">
                  <c:v>0.14249780156248212</c:v>
                </c:pt>
                <c:pt idx="385">
                  <c:v>0.13579018454653927</c:v>
                </c:pt>
                <c:pt idx="386">
                  <c:v>0.1249827171667974</c:v>
                </c:pt>
                <c:pt idx="387">
                  <c:v>0.11437463219916405</c:v>
                </c:pt>
                <c:pt idx="388">
                  <c:v>0.12034388271609334</c:v>
                </c:pt>
                <c:pt idx="389">
                  <c:v>0.11619195943995672</c:v>
                </c:pt>
                <c:pt idx="390">
                  <c:v>0.11014261813012653</c:v>
                </c:pt>
                <c:pt idx="391">
                  <c:v>0.10161253732883457</c:v>
                </c:pt>
                <c:pt idx="392">
                  <c:v>7.8737547103502087E-2</c:v>
                </c:pt>
                <c:pt idx="393">
                  <c:v>6.7334211015198264E-2</c:v>
                </c:pt>
                <c:pt idx="394">
                  <c:v>6.3352300647845236E-2</c:v>
                </c:pt>
                <c:pt idx="395">
                  <c:v>6.9055618029134E-2</c:v>
                </c:pt>
                <c:pt idx="396">
                  <c:v>8.2958060276442161E-2</c:v>
                </c:pt>
                <c:pt idx="397">
                  <c:v>9.4365626557454674E-2</c:v>
                </c:pt>
                <c:pt idx="398">
                  <c:v>9.5294126549668332E-2</c:v>
                </c:pt>
                <c:pt idx="399">
                  <c:v>8.2598832845867665E-2</c:v>
                </c:pt>
                <c:pt idx="400">
                  <c:v>6.2977981692813892E-2</c:v>
                </c:pt>
                <c:pt idx="401">
                  <c:v>4.7171886288436736E-2</c:v>
                </c:pt>
                <c:pt idx="402">
                  <c:v>4.2860255670323449E-2</c:v>
                </c:pt>
                <c:pt idx="403">
                  <c:v>4.4119458962825167E-2</c:v>
                </c:pt>
                <c:pt idx="404">
                  <c:v>5.8533635520899227E-2</c:v>
                </c:pt>
                <c:pt idx="405">
                  <c:v>6.4492090399386456E-2</c:v>
                </c:pt>
                <c:pt idx="406">
                  <c:v>5.7830221999038617E-2</c:v>
                </c:pt>
                <c:pt idx="407">
                  <c:v>4.795074599216375E-2</c:v>
                </c:pt>
                <c:pt idx="408">
                  <c:v>3.1124426552425671E-2</c:v>
                </c:pt>
                <c:pt idx="409">
                  <c:v>2.1827587714177522E-2</c:v>
                </c:pt>
                <c:pt idx="410">
                  <c:v>3.2830247590647392E-2</c:v>
                </c:pt>
                <c:pt idx="411">
                  <c:v>4.1165309773285287E-2</c:v>
                </c:pt>
                <c:pt idx="412">
                  <c:v>4.1054915847118081E-2</c:v>
                </c:pt>
                <c:pt idx="413">
                  <c:v>4.1458341558726033E-2</c:v>
                </c:pt>
                <c:pt idx="414">
                  <c:v>2.92961459567718E-2</c:v>
                </c:pt>
                <c:pt idx="415">
                  <c:v>2.8322442577295433E-2</c:v>
                </c:pt>
                <c:pt idx="416">
                  <c:v>3.6896873330463646E-2</c:v>
                </c:pt>
                <c:pt idx="417">
                  <c:v>4.8961164808521258E-2</c:v>
                </c:pt>
                <c:pt idx="418">
                  <c:v>5.2128545267057735E-2</c:v>
                </c:pt>
                <c:pt idx="419">
                  <c:v>5.4467933652452546E-2</c:v>
                </c:pt>
                <c:pt idx="420">
                  <c:v>5.6951512788553239E-2</c:v>
                </c:pt>
                <c:pt idx="421">
                  <c:v>4.7594607258992887E-2</c:v>
                </c:pt>
                <c:pt idx="422">
                  <c:v>5.4683213299814321E-2</c:v>
                </c:pt>
                <c:pt idx="423">
                  <c:v>5.5652007278808202E-2</c:v>
                </c:pt>
                <c:pt idx="424">
                  <c:v>5.4440765497111729E-2</c:v>
                </c:pt>
                <c:pt idx="425">
                  <c:v>7.5369987606553446E-2</c:v>
                </c:pt>
                <c:pt idx="426">
                  <c:v>7.7000217983781677E-2</c:v>
                </c:pt>
                <c:pt idx="427">
                  <c:v>7.4419854381305592E-2</c:v>
                </c:pt>
                <c:pt idx="428">
                  <c:v>7.0653185471306265E-2</c:v>
                </c:pt>
                <c:pt idx="429">
                  <c:v>4.776306158304388E-2</c:v>
                </c:pt>
                <c:pt idx="430">
                  <c:v>4.6404849659942959E-2</c:v>
                </c:pt>
                <c:pt idx="431">
                  <c:v>4.8426300958924327E-2</c:v>
                </c:pt>
                <c:pt idx="432">
                  <c:v>5.4888531874460758E-2</c:v>
                </c:pt>
                <c:pt idx="433">
                  <c:v>5.9667050209419009E-2</c:v>
                </c:pt>
                <c:pt idx="434">
                  <c:v>4.9783764310811413E-2</c:v>
                </c:pt>
                <c:pt idx="435">
                  <c:v>4.8415534465843846E-2</c:v>
                </c:pt>
                <c:pt idx="436">
                  <c:v>3.7924947743812415E-2</c:v>
                </c:pt>
                <c:pt idx="437">
                  <c:v>4.6228071155664158E-2</c:v>
                </c:pt>
                <c:pt idx="438">
                  <c:v>6.4760615318140383E-2</c:v>
                </c:pt>
                <c:pt idx="439">
                  <c:v>7.8323119162110488E-2</c:v>
                </c:pt>
                <c:pt idx="440">
                  <c:v>0.10020468712890578</c:v>
                </c:pt>
                <c:pt idx="441">
                  <c:v>0.10039041082670999</c:v>
                </c:pt>
                <c:pt idx="442">
                  <c:v>0.10293676797703902</c:v>
                </c:pt>
                <c:pt idx="443">
                  <c:v>9.7255442416575827E-2</c:v>
                </c:pt>
                <c:pt idx="444">
                  <c:v>9.089700800104529E-2</c:v>
                </c:pt>
                <c:pt idx="445">
                  <c:v>0.10117571363324834</c:v>
                </c:pt>
                <c:pt idx="446">
                  <c:v>0.10533842200671695</c:v>
                </c:pt>
                <c:pt idx="447">
                  <c:v>0.11626909228078904</c:v>
                </c:pt>
                <c:pt idx="448">
                  <c:v>0.12796830623684777</c:v>
                </c:pt>
                <c:pt idx="449">
                  <c:v>0.13610695984488991</c:v>
                </c:pt>
                <c:pt idx="450">
                  <c:v>0.14830933645692729</c:v>
                </c:pt>
                <c:pt idx="451">
                  <c:v>0.15833979859926764</c:v>
                </c:pt>
                <c:pt idx="452">
                  <c:v>0.16724915815624011</c:v>
                </c:pt>
                <c:pt idx="453">
                  <c:v>0.17168931273823607</c:v>
                </c:pt>
                <c:pt idx="454">
                  <c:v>0.15686555974574209</c:v>
                </c:pt>
                <c:pt idx="455">
                  <c:v>0.15077104478574485</c:v>
                </c:pt>
                <c:pt idx="456">
                  <c:v>0.14022358326952564</c:v>
                </c:pt>
                <c:pt idx="457">
                  <c:v>0.13313282429784193</c:v>
                </c:pt>
                <c:pt idx="458">
                  <c:v>0.14688668315359441</c:v>
                </c:pt>
                <c:pt idx="459">
                  <c:v>0.14760223539723277</c:v>
                </c:pt>
                <c:pt idx="460">
                  <c:v>0.13532440023621509</c:v>
                </c:pt>
                <c:pt idx="461">
                  <c:v>0.13172203305419758</c:v>
                </c:pt>
                <c:pt idx="462">
                  <c:v>0.11763210700027124</c:v>
                </c:pt>
                <c:pt idx="463">
                  <c:v>9.369790849314745E-2</c:v>
                </c:pt>
                <c:pt idx="464">
                  <c:v>9.5933350806844953E-2</c:v>
                </c:pt>
                <c:pt idx="465">
                  <c:v>8.0080050381859141E-2</c:v>
                </c:pt>
                <c:pt idx="466">
                  <c:v>6.2076497364067736E-2</c:v>
                </c:pt>
                <c:pt idx="467">
                  <c:v>7.7955954888284829E-2</c:v>
                </c:pt>
                <c:pt idx="468">
                  <c:v>7.078516507950712E-2</c:v>
                </c:pt>
                <c:pt idx="469">
                  <c:v>6.8867345467010441E-2</c:v>
                </c:pt>
                <c:pt idx="470">
                  <c:v>7.4422716436657155E-2</c:v>
                </c:pt>
                <c:pt idx="471">
                  <c:v>6.8450508107520985E-2</c:v>
                </c:pt>
                <c:pt idx="472">
                  <c:v>6.266139318130759E-2</c:v>
                </c:pt>
                <c:pt idx="473">
                  <c:v>6.6874043295964136E-2</c:v>
                </c:pt>
                <c:pt idx="474">
                  <c:v>6.2614557473278862E-2</c:v>
                </c:pt>
                <c:pt idx="475">
                  <c:v>5.4455698599828066E-2</c:v>
                </c:pt>
                <c:pt idx="476">
                  <c:v>6.1754155773789808E-2</c:v>
                </c:pt>
                <c:pt idx="477">
                  <c:v>5.129723687652446E-2</c:v>
                </c:pt>
                <c:pt idx="478">
                  <c:v>4.6829201521460445E-2</c:v>
                </c:pt>
                <c:pt idx="479">
                  <c:v>5.426346012633794E-2</c:v>
                </c:pt>
                <c:pt idx="480">
                  <c:v>5.4020822248195377E-2</c:v>
                </c:pt>
                <c:pt idx="481">
                  <c:v>5.5733085725282974E-2</c:v>
                </c:pt>
                <c:pt idx="482">
                  <c:v>6.0535968575672151E-2</c:v>
                </c:pt>
                <c:pt idx="483">
                  <c:v>4.7074964815882539E-2</c:v>
                </c:pt>
                <c:pt idx="484">
                  <c:v>3.8664279291528089E-2</c:v>
                </c:pt>
                <c:pt idx="485">
                  <c:v>4.1729432435805819E-2</c:v>
                </c:pt>
                <c:pt idx="486">
                  <c:v>4.4503107387513632E-2</c:v>
                </c:pt>
                <c:pt idx="487">
                  <c:v>5.4287926371887257E-2</c:v>
                </c:pt>
                <c:pt idx="488">
                  <c:v>7.5489229806411623E-2</c:v>
                </c:pt>
                <c:pt idx="489">
                  <c:v>9.7517028421502311E-2</c:v>
                </c:pt>
                <c:pt idx="490">
                  <c:v>0.10464830157805843</c:v>
                </c:pt>
                <c:pt idx="491">
                  <c:v>0.10657403690415225</c:v>
                </c:pt>
                <c:pt idx="492">
                  <c:v>0.10722121470787915</c:v>
                </c:pt>
                <c:pt idx="493">
                  <c:v>8.9841805499371666E-2</c:v>
                </c:pt>
                <c:pt idx="494">
                  <c:v>7.9385111091528751E-2</c:v>
                </c:pt>
                <c:pt idx="495">
                  <c:v>7.4803956891093593E-2</c:v>
                </c:pt>
                <c:pt idx="496">
                  <c:v>6.1847214280988133E-2</c:v>
                </c:pt>
                <c:pt idx="497">
                  <c:v>5.7011300326369779E-2</c:v>
                </c:pt>
                <c:pt idx="498">
                  <c:v>5.5624191492101356E-2</c:v>
                </c:pt>
                <c:pt idx="499">
                  <c:v>5.9605994916034105E-2</c:v>
                </c:pt>
                <c:pt idx="500">
                  <c:v>5.7347366289361656E-2</c:v>
                </c:pt>
                <c:pt idx="501">
                  <c:v>5.7293846722378056E-2</c:v>
                </c:pt>
                <c:pt idx="502">
                  <c:v>6.8182155649966797E-2</c:v>
                </c:pt>
                <c:pt idx="503">
                  <c:v>6.7299773532703749E-2</c:v>
                </c:pt>
                <c:pt idx="504">
                  <c:v>6.3314573116262554E-2</c:v>
                </c:pt>
                <c:pt idx="505">
                  <c:v>5.6122451495672569E-2</c:v>
                </c:pt>
                <c:pt idx="506">
                  <c:v>4.1497957309771252E-2</c:v>
                </c:pt>
                <c:pt idx="507">
                  <c:v>3.1103428844475176E-2</c:v>
                </c:pt>
                <c:pt idx="508">
                  <c:v>3.4526341484189246E-2</c:v>
                </c:pt>
                <c:pt idx="509">
                  <c:v>4.7549473203659307E-2</c:v>
                </c:pt>
                <c:pt idx="510">
                  <c:v>5.4171180399993746E-2</c:v>
                </c:pt>
                <c:pt idx="511">
                  <c:v>6.7190242544344636E-2</c:v>
                </c:pt>
                <c:pt idx="512">
                  <c:v>6.3246175286521197E-2</c:v>
                </c:pt>
                <c:pt idx="513">
                  <c:v>5.52301743559536E-2</c:v>
                </c:pt>
                <c:pt idx="514">
                  <c:v>5.077415918963913E-2</c:v>
                </c:pt>
                <c:pt idx="515">
                  <c:v>3.5665765540933973E-2</c:v>
                </c:pt>
                <c:pt idx="516">
                  <c:v>3.1408594773396394E-2</c:v>
                </c:pt>
                <c:pt idx="517">
                  <c:v>2.8361840724738623E-2</c:v>
                </c:pt>
                <c:pt idx="518">
                  <c:v>2.3995472000058769E-2</c:v>
                </c:pt>
                <c:pt idx="519">
                  <c:v>2.8561848012958059E-2</c:v>
                </c:pt>
                <c:pt idx="520">
                  <c:v>2.6266409178712376E-2</c:v>
                </c:pt>
                <c:pt idx="521">
                  <c:v>2.7408643235858787E-2</c:v>
                </c:pt>
                <c:pt idx="522">
                  <c:v>3.1925588791385816E-2</c:v>
                </c:pt>
                <c:pt idx="523">
                  <c:v>3.2993984569040215E-2</c:v>
                </c:pt>
                <c:pt idx="524">
                  <c:v>3.3892277096628641E-2</c:v>
                </c:pt>
                <c:pt idx="525">
                  <c:v>4.4413683904390239E-2</c:v>
                </c:pt>
                <c:pt idx="526">
                  <c:v>4.9650298337442847E-2</c:v>
                </c:pt>
                <c:pt idx="527">
                  <c:v>4.8099529720141372E-2</c:v>
                </c:pt>
                <c:pt idx="528">
                  <c:v>5.7265615370980821E-2</c:v>
                </c:pt>
                <c:pt idx="529">
                  <c:v>4.2856382454554962E-2</c:v>
                </c:pt>
                <c:pt idx="530">
                  <c:v>4.1559007476088747E-2</c:v>
                </c:pt>
                <c:pt idx="531">
                  <c:v>3.8420138512407144E-2</c:v>
                </c:pt>
                <c:pt idx="532">
                  <c:v>4.1606484278768993E-2</c:v>
                </c:pt>
                <c:pt idx="533">
                  <c:v>5.2327236795467295E-2</c:v>
                </c:pt>
                <c:pt idx="534">
                  <c:v>5.4327377822211725E-2</c:v>
                </c:pt>
                <c:pt idx="535">
                  <c:v>6.3726047035437702E-2</c:v>
                </c:pt>
                <c:pt idx="536">
                  <c:v>5.7381911275851398E-2</c:v>
                </c:pt>
                <c:pt idx="537">
                  <c:v>4.6573953080052119E-2</c:v>
                </c:pt>
                <c:pt idx="538">
                  <c:v>3.9024392763036098E-2</c:v>
                </c:pt>
                <c:pt idx="539">
                  <c:v>3.1460203178521176E-2</c:v>
                </c:pt>
                <c:pt idx="540">
                  <c:v>3.4828161783726545E-2</c:v>
                </c:pt>
                <c:pt idx="541">
                  <c:v>4.0152937632928626E-2</c:v>
                </c:pt>
                <c:pt idx="542">
                  <c:v>3.9604572944121473E-2</c:v>
                </c:pt>
                <c:pt idx="543">
                  <c:v>4.8844725608931119E-2</c:v>
                </c:pt>
                <c:pt idx="544">
                  <c:v>5.7398064119756273E-2</c:v>
                </c:pt>
                <c:pt idx="545">
                  <c:v>6.2427415587646279E-2</c:v>
                </c:pt>
                <c:pt idx="546">
                  <c:v>6.6238349759054266E-2</c:v>
                </c:pt>
                <c:pt idx="547">
                  <c:v>5.7940317743300357E-2</c:v>
                </c:pt>
                <c:pt idx="548">
                  <c:v>4.4852082612571315E-2</c:v>
                </c:pt>
                <c:pt idx="549">
                  <c:v>3.962239094767251E-2</c:v>
                </c:pt>
                <c:pt idx="550">
                  <c:v>3.7119448500882196E-2</c:v>
                </c:pt>
                <c:pt idx="551">
                  <c:v>3.5739171088235634E-2</c:v>
                </c:pt>
                <c:pt idx="552">
                  <c:v>3.0563995870635609E-2</c:v>
                </c:pt>
                <c:pt idx="553">
                  <c:v>3.0570694652276426E-2</c:v>
                </c:pt>
                <c:pt idx="554">
                  <c:v>3.4215921455572319E-2</c:v>
                </c:pt>
                <c:pt idx="555">
                  <c:v>3.3607728698518698E-2</c:v>
                </c:pt>
                <c:pt idx="556">
                  <c:v>3.6427498787724485E-2</c:v>
                </c:pt>
                <c:pt idx="557">
                  <c:v>3.3126791014846654E-2</c:v>
                </c:pt>
                <c:pt idx="558">
                  <c:v>2.6913152470898108E-2</c:v>
                </c:pt>
                <c:pt idx="559">
                  <c:v>2.750814094006495E-2</c:v>
                </c:pt>
                <c:pt idx="560">
                  <c:v>2.7320248413333133E-2</c:v>
                </c:pt>
                <c:pt idx="561">
                  <c:v>2.6537287132290019E-2</c:v>
                </c:pt>
                <c:pt idx="562">
                  <c:v>3.1294295669356924E-2</c:v>
                </c:pt>
                <c:pt idx="563">
                  <c:v>3.0825314278988172E-2</c:v>
                </c:pt>
                <c:pt idx="564">
                  <c:v>2.9481698684564493E-2</c:v>
                </c:pt>
                <c:pt idx="565">
                  <c:v>2.9154044300330372E-2</c:v>
                </c:pt>
                <c:pt idx="566">
                  <c:v>2.6250159624445674E-2</c:v>
                </c:pt>
                <c:pt idx="567">
                  <c:v>2.22275591354026E-2</c:v>
                </c:pt>
                <c:pt idx="568">
                  <c:v>2.1331049422389774E-2</c:v>
                </c:pt>
                <c:pt idx="569">
                  <c:v>2.6108965915435371E-2</c:v>
                </c:pt>
                <c:pt idx="570">
                  <c:v>2.0500470949177028E-2</c:v>
                </c:pt>
                <c:pt idx="571">
                  <c:v>1.9864211046793843E-2</c:v>
                </c:pt>
                <c:pt idx="572">
                  <c:v>1.9432619154750471E-2</c:v>
                </c:pt>
                <c:pt idx="573">
                  <c:v>1.1075260110945975E-2</c:v>
                </c:pt>
                <c:pt idx="574">
                  <c:v>1.7760419268431141E-2</c:v>
                </c:pt>
                <c:pt idx="575">
                  <c:v>2.9066374534259871E-2</c:v>
                </c:pt>
                <c:pt idx="576">
                  <c:v>3.794471414701428E-2</c:v>
                </c:pt>
                <c:pt idx="577">
                  <c:v>3.9866922698277102E-2</c:v>
                </c:pt>
                <c:pt idx="578">
                  <c:v>3.5251132811825792E-2</c:v>
                </c:pt>
                <c:pt idx="579">
                  <c:v>3.3035495870853207E-2</c:v>
                </c:pt>
                <c:pt idx="580">
                  <c:v>3.4313106511100151E-2</c:v>
                </c:pt>
                <c:pt idx="581">
                  <c:v>4.7004978470304659E-2</c:v>
                </c:pt>
                <c:pt idx="582">
                  <c:v>5.3559670971651097E-2</c:v>
                </c:pt>
                <c:pt idx="583">
                  <c:v>5.6508556941399217E-2</c:v>
                </c:pt>
                <c:pt idx="584">
                  <c:v>4.7425855281640894E-2</c:v>
                </c:pt>
                <c:pt idx="585">
                  <c:v>4.5391445394939937E-2</c:v>
                </c:pt>
                <c:pt idx="586">
                  <c:v>4.6180264031786933E-2</c:v>
                </c:pt>
                <c:pt idx="587">
                  <c:v>4.4518141279870339E-2</c:v>
                </c:pt>
                <c:pt idx="588">
                  <c:v>4.7976940420732361E-2</c:v>
                </c:pt>
                <c:pt idx="589">
                  <c:v>4.1569615490571601E-2</c:v>
                </c:pt>
                <c:pt idx="590">
                  <c:v>4.0722617436212867E-2</c:v>
                </c:pt>
                <c:pt idx="591">
                  <c:v>3.9781860216460962E-2</c:v>
                </c:pt>
                <c:pt idx="592">
                  <c:v>3.8201498465088683E-2</c:v>
                </c:pt>
                <c:pt idx="593">
                  <c:v>3.8882788584166307E-2</c:v>
                </c:pt>
                <c:pt idx="594">
                  <c:v>3.7746315523216376E-2</c:v>
                </c:pt>
                <c:pt idx="595">
                  <c:v>2.7461713525390591E-2</c:v>
                </c:pt>
                <c:pt idx="596">
                  <c:v>2.5199327789241631E-2</c:v>
                </c:pt>
                <c:pt idx="597">
                  <c:v>1.9385825044646886E-2</c:v>
                </c:pt>
                <c:pt idx="598">
                  <c:v>1.9911739680056894E-2</c:v>
                </c:pt>
                <c:pt idx="599">
                  <c:v>2.8422850697277152E-2</c:v>
                </c:pt>
                <c:pt idx="600">
                  <c:v>3.5038945556591337E-2</c:v>
                </c:pt>
                <c:pt idx="601">
                  <c:v>4.0161467672376355E-2</c:v>
                </c:pt>
                <c:pt idx="602">
                  <c:v>4.7554697821743777E-2</c:v>
                </c:pt>
                <c:pt idx="603">
                  <c:v>4.7702383292679451E-2</c:v>
                </c:pt>
                <c:pt idx="604">
                  <c:v>4.7593160871557391E-2</c:v>
                </c:pt>
                <c:pt idx="605">
                  <c:v>4.710200057586611E-2</c:v>
                </c:pt>
                <c:pt idx="606">
                  <c:v>3.6267658652856832E-2</c:v>
                </c:pt>
                <c:pt idx="607">
                  <c:v>3.5844907929187833E-2</c:v>
                </c:pt>
                <c:pt idx="608">
                  <c:v>3.4917626143422018E-2</c:v>
                </c:pt>
                <c:pt idx="609">
                  <c:v>3.7307801295466826E-2</c:v>
                </c:pt>
                <c:pt idx="610">
                  <c:v>4.637366502717051E-2</c:v>
                </c:pt>
                <c:pt idx="611">
                  <c:v>5.299644509060699E-2</c:v>
                </c:pt>
                <c:pt idx="612">
                  <c:v>6.6609552496679034E-2</c:v>
                </c:pt>
                <c:pt idx="613">
                  <c:v>7.1351228471759953E-2</c:v>
                </c:pt>
                <c:pt idx="614">
                  <c:v>7.1786786555370422E-2</c:v>
                </c:pt>
                <c:pt idx="615">
                  <c:v>6.1078159545484366E-2</c:v>
                </c:pt>
                <c:pt idx="616">
                  <c:v>4.2704609037370257E-2</c:v>
                </c:pt>
                <c:pt idx="617">
                  <c:v>3.633356645252675E-2</c:v>
                </c:pt>
                <c:pt idx="618">
                  <c:v>2.479741386771735E-2</c:v>
                </c:pt>
                <c:pt idx="619">
                  <c:v>2.7387667318908508E-2</c:v>
                </c:pt>
                <c:pt idx="620">
                  <c:v>3.8812906616420735E-2</c:v>
                </c:pt>
                <c:pt idx="621">
                  <c:v>5.8667606203441774E-2</c:v>
                </c:pt>
                <c:pt idx="622">
                  <c:v>6.5368371133841072E-2</c:v>
                </c:pt>
                <c:pt idx="623">
                  <c:v>6.9528000409339263E-2</c:v>
                </c:pt>
                <c:pt idx="624">
                  <c:v>6.2325730190059325E-2</c:v>
                </c:pt>
                <c:pt idx="625">
                  <c:v>4.7652529434861028E-2</c:v>
                </c:pt>
                <c:pt idx="626">
                  <c:v>4.8029908002133075E-2</c:v>
                </c:pt>
                <c:pt idx="627">
                  <c:v>4.4469364734718672E-2</c:v>
                </c:pt>
                <c:pt idx="628">
                  <c:v>4.6089105894895344E-2</c:v>
                </c:pt>
                <c:pt idx="629">
                  <c:v>4.7717898630330838E-2</c:v>
                </c:pt>
                <c:pt idx="630">
                  <c:v>4.9326591964655789E-2</c:v>
                </c:pt>
                <c:pt idx="631">
                  <c:v>5.4568854049626969E-2</c:v>
                </c:pt>
                <c:pt idx="632">
                  <c:v>5.3973093647556668E-2</c:v>
                </c:pt>
                <c:pt idx="633">
                  <c:v>4.7744984414556893E-2</c:v>
                </c:pt>
                <c:pt idx="634">
                  <c:v>4.8858378490831696E-2</c:v>
                </c:pt>
                <c:pt idx="635">
                  <c:v>4.8795876565200381E-2</c:v>
                </c:pt>
                <c:pt idx="636">
                  <c:v>4.7344454776082998E-2</c:v>
                </c:pt>
                <c:pt idx="637">
                  <c:v>4.45378015392182E-2</c:v>
                </c:pt>
                <c:pt idx="638">
                  <c:v>4.2096323426963921E-2</c:v>
                </c:pt>
                <c:pt idx="639">
                  <c:v>4.0156110417992608E-2</c:v>
                </c:pt>
                <c:pt idx="640">
                  <c:v>4.7754967723942679E-2</c:v>
                </c:pt>
                <c:pt idx="641">
                  <c:v>6.0567158767727523E-2</c:v>
                </c:pt>
                <c:pt idx="642">
                  <c:v>5.9395535239374103E-2</c:v>
                </c:pt>
                <c:pt idx="643">
                  <c:v>5.7523467329444834E-2</c:v>
                </c:pt>
                <c:pt idx="644">
                  <c:v>4.9305198096261563E-2</c:v>
                </c:pt>
                <c:pt idx="645">
                  <c:v>3.8089819084278879E-2</c:v>
                </c:pt>
                <c:pt idx="646">
                  <c:v>4.6132614579602285E-2</c:v>
                </c:pt>
                <c:pt idx="647">
                  <c:v>4.6138789695004789E-2</c:v>
                </c:pt>
                <c:pt idx="648">
                  <c:v>4.9979795539767793E-2</c:v>
                </c:pt>
                <c:pt idx="649">
                  <c:v>6.2852474538296857E-2</c:v>
                </c:pt>
                <c:pt idx="650">
                  <c:v>7.5914626117440182E-2</c:v>
                </c:pt>
                <c:pt idx="651">
                  <c:v>8.3370177348935523E-2</c:v>
                </c:pt>
                <c:pt idx="652">
                  <c:v>8.3301931698707268E-2</c:v>
                </c:pt>
                <c:pt idx="653">
                  <c:v>8.4098609272044184E-2</c:v>
                </c:pt>
                <c:pt idx="654">
                  <c:v>7.0740713519321263E-2</c:v>
                </c:pt>
                <c:pt idx="655">
                  <c:v>7.4922551254922892E-2</c:v>
                </c:pt>
                <c:pt idx="656">
                  <c:v>9.3060126389992393E-2</c:v>
                </c:pt>
                <c:pt idx="657">
                  <c:v>0.10657873945197185</c:v>
                </c:pt>
                <c:pt idx="658">
                  <c:v>0.12216587134437888</c:v>
                </c:pt>
                <c:pt idx="659">
                  <c:v>0.12139025483826967</c:v>
                </c:pt>
                <c:pt idx="660">
                  <c:v>0.11137577421491915</c:v>
                </c:pt>
                <c:pt idx="661">
                  <c:v>0.10982273403054046</c:v>
                </c:pt>
                <c:pt idx="662">
                  <c:v>0.10338780535459755</c:v>
                </c:pt>
                <c:pt idx="663">
                  <c:v>0.10582694442229837</c:v>
                </c:pt>
                <c:pt idx="664">
                  <c:v>0.11524994958492928</c:v>
                </c:pt>
                <c:pt idx="665">
                  <c:v>0.11219100306246847</c:v>
                </c:pt>
                <c:pt idx="666">
                  <c:v>0.10541578387472404</c:v>
                </c:pt>
                <c:pt idx="667">
                  <c:v>9.7260737231670363E-2</c:v>
                </c:pt>
                <c:pt idx="668">
                  <c:v>8.1423384161238122E-2</c:v>
                </c:pt>
                <c:pt idx="669">
                  <c:v>6.2129933877534835E-2</c:v>
                </c:pt>
                <c:pt idx="670">
                  <c:v>5.3411355730993558E-2</c:v>
                </c:pt>
                <c:pt idx="671">
                  <c:v>5.3901144728424152E-2</c:v>
                </c:pt>
                <c:pt idx="672">
                  <c:v>5.7438966737791128E-2</c:v>
                </c:pt>
                <c:pt idx="673">
                  <c:v>6.2452692914004029E-2</c:v>
                </c:pt>
                <c:pt idx="674">
                  <c:v>6.1740461225251876E-2</c:v>
                </c:pt>
                <c:pt idx="675">
                  <c:v>5.0454405062229729E-2</c:v>
                </c:pt>
                <c:pt idx="676">
                  <c:v>6.226812590507131E-2</c:v>
                </c:pt>
                <c:pt idx="677">
                  <c:v>6.6371900911585818E-2</c:v>
                </c:pt>
                <c:pt idx="678">
                  <c:v>8.4243223120419319E-2</c:v>
                </c:pt>
                <c:pt idx="679">
                  <c:v>0.10514633723220076</c:v>
                </c:pt>
                <c:pt idx="680">
                  <c:v>0.10050983648865545</c:v>
                </c:pt>
                <c:pt idx="681">
                  <c:v>0.11673506700724562</c:v>
                </c:pt>
                <c:pt idx="682">
                  <c:v>0.11835984951588438</c:v>
                </c:pt>
                <c:pt idx="683">
                  <c:v>0.12112315047890007</c:v>
                </c:pt>
                <c:pt idx="684">
                  <c:v>0.1235053104537083</c:v>
                </c:pt>
                <c:pt idx="685">
                  <c:v>0.11167039119300193</c:v>
                </c:pt>
                <c:pt idx="686">
                  <c:v>0.10629571803686352</c:v>
                </c:pt>
                <c:pt idx="687">
                  <c:v>8.8763873182636968E-2</c:v>
                </c:pt>
                <c:pt idx="688">
                  <c:v>7.5646781712602418E-2</c:v>
                </c:pt>
                <c:pt idx="689">
                  <c:v>6.6713933573959161E-2</c:v>
                </c:pt>
                <c:pt idx="690">
                  <c:v>5.9412168985883439E-2</c:v>
                </c:pt>
                <c:pt idx="691">
                  <c:v>6.9120699682286582E-2</c:v>
                </c:pt>
                <c:pt idx="692">
                  <c:v>7.0190621409007614E-2</c:v>
                </c:pt>
                <c:pt idx="693">
                  <c:v>6.3621197355485562E-2</c:v>
                </c:pt>
                <c:pt idx="694">
                  <c:v>5.6717693928879896E-2</c:v>
                </c:pt>
                <c:pt idx="695">
                  <c:v>4.4297401476822311E-2</c:v>
                </c:pt>
                <c:pt idx="696">
                  <c:v>4.1955844387442334E-2</c:v>
                </c:pt>
                <c:pt idx="697">
                  <c:v>4.0125840694781471E-2</c:v>
                </c:pt>
                <c:pt idx="698">
                  <c:v>4.5473448761034957E-2</c:v>
                </c:pt>
                <c:pt idx="699">
                  <c:v>6.5463111684364972E-2</c:v>
                </c:pt>
                <c:pt idx="700">
                  <c:v>9.085442446363251E-2</c:v>
                </c:pt>
                <c:pt idx="701">
                  <c:v>0.11838474525565228</c:v>
                </c:pt>
                <c:pt idx="702">
                  <c:v>0.1299284699715631</c:v>
                </c:pt>
                <c:pt idx="703">
                  <c:v>0.11856397361103545</c:v>
                </c:pt>
                <c:pt idx="704">
                  <c:v>9.3151145675937186E-2</c:v>
                </c:pt>
                <c:pt idx="705">
                  <c:v>6.8301322783178228E-2</c:v>
                </c:pt>
                <c:pt idx="706">
                  <c:v>5.9377758810355369E-2</c:v>
                </c:pt>
                <c:pt idx="707">
                  <c:v>5.6840266994155647E-2</c:v>
                </c:pt>
                <c:pt idx="708">
                  <c:v>5.5968178775034939E-2</c:v>
                </c:pt>
                <c:pt idx="709">
                  <c:v>5.5388328649073053E-2</c:v>
                </c:pt>
                <c:pt idx="710">
                  <c:v>4.4723122900031761E-2</c:v>
                </c:pt>
                <c:pt idx="711">
                  <c:v>4.404582831714729E-2</c:v>
                </c:pt>
                <c:pt idx="712">
                  <c:v>3.9764167679685297E-2</c:v>
                </c:pt>
                <c:pt idx="713">
                  <c:v>3.8711642177890311E-2</c:v>
                </c:pt>
                <c:pt idx="714">
                  <c:v>4.5529842646567197E-2</c:v>
                </c:pt>
                <c:pt idx="715">
                  <c:v>4.4389185073847814E-2</c:v>
                </c:pt>
                <c:pt idx="716">
                  <c:v>5.4061750816397511E-2</c:v>
                </c:pt>
                <c:pt idx="717">
                  <c:v>5.7496926692055896E-2</c:v>
                </c:pt>
                <c:pt idx="718">
                  <c:v>6.2532947145374926E-2</c:v>
                </c:pt>
                <c:pt idx="719">
                  <c:v>6.929625897816688E-2</c:v>
                </c:pt>
                <c:pt idx="720">
                  <c:v>7.2531761145120888E-2</c:v>
                </c:pt>
                <c:pt idx="721">
                  <c:v>7.1359904675559638E-2</c:v>
                </c:pt>
                <c:pt idx="722">
                  <c:v>6.4224659841088327E-2</c:v>
                </c:pt>
                <c:pt idx="723">
                  <c:v>5.807269986886076E-2</c:v>
                </c:pt>
                <c:pt idx="724">
                  <c:v>5.5073136640552245E-2</c:v>
                </c:pt>
                <c:pt idx="725">
                  <c:v>6.0555519822742702E-2</c:v>
                </c:pt>
                <c:pt idx="726">
                  <c:v>5.6092332475814542E-2</c:v>
                </c:pt>
                <c:pt idx="727">
                  <c:v>5.0492473724122904E-2</c:v>
                </c:pt>
                <c:pt idx="728">
                  <c:v>4.6311425308387243E-2</c:v>
                </c:pt>
                <c:pt idx="729">
                  <c:v>4.7022587880312466E-2</c:v>
                </c:pt>
                <c:pt idx="730">
                  <c:v>4.8541006146600771E-2</c:v>
                </c:pt>
                <c:pt idx="731">
                  <c:v>5.5491607531316746E-2</c:v>
                </c:pt>
                <c:pt idx="732">
                  <c:v>6.4107959282126273E-2</c:v>
                </c:pt>
                <c:pt idx="733">
                  <c:v>6.6511420001968163E-2</c:v>
                </c:pt>
                <c:pt idx="734">
                  <c:v>6.9776782297107445E-2</c:v>
                </c:pt>
                <c:pt idx="735">
                  <c:v>7.4520248053597304E-2</c:v>
                </c:pt>
                <c:pt idx="736">
                  <c:v>6.7461522444377947E-2</c:v>
                </c:pt>
                <c:pt idx="737">
                  <c:v>6.4639458614852721E-2</c:v>
                </c:pt>
                <c:pt idx="738">
                  <c:v>6.5680412886830547E-2</c:v>
                </c:pt>
                <c:pt idx="739">
                  <c:v>6.3786638438411994E-2</c:v>
                </c:pt>
                <c:pt idx="740">
                  <c:v>5.9780339295445489E-2</c:v>
                </c:pt>
                <c:pt idx="741">
                  <c:v>5.7601607617632181E-2</c:v>
                </c:pt>
                <c:pt idx="742">
                  <c:v>4.975617532630032E-2</c:v>
                </c:pt>
                <c:pt idx="743">
                  <c:v>4.7484789188920143E-2</c:v>
                </c:pt>
                <c:pt idx="744">
                  <c:v>5.9442757665964414E-2</c:v>
                </c:pt>
                <c:pt idx="745">
                  <c:v>5.7832979831234324E-2</c:v>
                </c:pt>
                <c:pt idx="746">
                  <c:v>5.9716032297506105E-2</c:v>
                </c:pt>
                <c:pt idx="747">
                  <c:v>6.0001769938648752E-2</c:v>
                </c:pt>
                <c:pt idx="748">
                  <c:v>4.3853630287018462E-2</c:v>
                </c:pt>
                <c:pt idx="749">
                  <c:v>4.5320215443503273E-2</c:v>
                </c:pt>
                <c:pt idx="750">
                  <c:v>4.6778186360388031E-2</c:v>
                </c:pt>
                <c:pt idx="751">
                  <c:v>4.2745860747215252E-2</c:v>
                </c:pt>
                <c:pt idx="752">
                  <c:v>3.989122246271435E-2</c:v>
                </c:pt>
                <c:pt idx="753">
                  <c:v>3.7038122238889998E-2</c:v>
                </c:pt>
                <c:pt idx="754">
                  <c:v>3.3163008349819618E-2</c:v>
                </c:pt>
                <c:pt idx="755">
                  <c:v>2.8520261579298118E-2</c:v>
                </c:pt>
                <c:pt idx="756">
                  <c:v>3.1142627393128508E-2</c:v>
                </c:pt>
                <c:pt idx="757">
                  <c:v>2.6903507163584771E-2</c:v>
                </c:pt>
                <c:pt idx="758">
                  <c:v>2.6398164534166994E-2</c:v>
                </c:pt>
                <c:pt idx="759">
                  <c:v>2.7508671801009021E-2</c:v>
                </c:pt>
                <c:pt idx="760">
                  <c:v>2.3935346987534533E-2</c:v>
                </c:pt>
                <c:pt idx="761">
                  <c:v>2.3158682744928088E-2</c:v>
                </c:pt>
                <c:pt idx="762">
                  <c:v>2.3693624130165052E-2</c:v>
                </c:pt>
                <c:pt idx="763">
                  <c:v>2.1621144631802963E-2</c:v>
                </c:pt>
                <c:pt idx="764">
                  <c:v>2.8254955170156332E-2</c:v>
                </c:pt>
                <c:pt idx="765">
                  <c:v>2.4759611748313138E-2</c:v>
                </c:pt>
                <c:pt idx="766">
                  <c:v>2.365052877443025E-2</c:v>
                </c:pt>
                <c:pt idx="767">
                  <c:v>2.0400454258939913E-2</c:v>
                </c:pt>
                <c:pt idx="768">
                  <c:v>1.4975124177502569E-2</c:v>
                </c:pt>
                <c:pt idx="769">
                  <c:v>1.7612483549085511E-2</c:v>
                </c:pt>
                <c:pt idx="770">
                  <c:v>1.7298151693220014E-2</c:v>
                </c:pt>
                <c:pt idx="771">
                  <c:v>1.9800628196298568E-2</c:v>
                </c:pt>
                <c:pt idx="772">
                  <c:v>2.7021995915731029E-2</c:v>
                </c:pt>
                <c:pt idx="773">
                  <c:v>3.0156352708734069E-2</c:v>
                </c:pt>
                <c:pt idx="774">
                  <c:v>3.0560140027303777E-2</c:v>
                </c:pt>
                <c:pt idx="775">
                  <c:v>3.3451564106093915E-2</c:v>
                </c:pt>
                <c:pt idx="776">
                  <c:v>3.4355405849333456E-2</c:v>
                </c:pt>
                <c:pt idx="777">
                  <c:v>3.2812003913647338E-2</c:v>
                </c:pt>
                <c:pt idx="778">
                  <c:v>3.5105532710082557E-2</c:v>
                </c:pt>
                <c:pt idx="779">
                  <c:v>2.9869540318217747E-2</c:v>
                </c:pt>
                <c:pt idx="780">
                  <c:v>2.0729556197561151E-2</c:v>
                </c:pt>
                <c:pt idx="781">
                  <c:v>2.015598168586423E-2</c:v>
                </c:pt>
                <c:pt idx="782">
                  <c:v>1.7681337971939489E-2</c:v>
                </c:pt>
                <c:pt idx="783">
                  <c:v>2.2625576835999747E-2</c:v>
                </c:pt>
                <c:pt idx="784">
                  <c:v>3.3849611726020648E-2</c:v>
                </c:pt>
                <c:pt idx="785">
                  <c:v>4.1203815605221315E-2</c:v>
                </c:pt>
                <c:pt idx="786">
                  <c:v>4.9927342286721868E-2</c:v>
                </c:pt>
                <c:pt idx="787">
                  <c:v>5.2371266320871405E-2</c:v>
                </c:pt>
                <c:pt idx="788">
                  <c:v>5.194356750623922E-2</c:v>
                </c:pt>
                <c:pt idx="789">
                  <c:v>4.3730873926015171E-2</c:v>
                </c:pt>
                <c:pt idx="790">
                  <c:v>3.768555291159835E-2</c:v>
                </c:pt>
                <c:pt idx="791">
                  <c:v>3.4907924655967051E-2</c:v>
                </c:pt>
                <c:pt idx="792">
                  <c:v>3.103551047732532E-2</c:v>
                </c:pt>
                <c:pt idx="793">
                  <c:v>4.136084242118522E-2</c:v>
                </c:pt>
                <c:pt idx="794">
                  <c:v>5.0961207979521417E-2</c:v>
                </c:pt>
                <c:pt idx="795">
                  <c:v>5.6515981975001739E-2</c:v>
                </c:pt>
                <c:pt idx="796">
                  <c:v>5.6484704074567148E-2</c:v>
                </c:pt>
                <c:pt idx="797">
                  <c:v>5.064805413709992E-2</c:v>
                </c:pt>
                <c:pt idx="798">
                  <c:v>4.1321767775401141E-2</c:v>
                </c:pt>
                <c:pt idx="799">
                  <c:v>3.8155166030808881E-2</c:v>
                </c:pt>
                <c:pt idx="800">
                  <c:v>3.4691999216415574E-2</c:v>
                </c:pt>
                <c:pt idx="801">
                  <c:v>4.2061365528640385E-2</c:v>
                </c:pt>
                <c:pt idx="802">
                  <c:v>4.8179967276356928E-2</c:v>
                </c:pt>
                <c:pt idx="803">
                  <c:v>5.0362017703424813E-2</c:v>
                </c:pt>
                <c:pt idx="804">
                  <c:v>5.4708125096555163E-2</c:v>
                </c:pt>
                <c:pt idx="805">
                  <c:v>5.1583485047789951E-2</c:v>
                </c:pt>
                <c:pt idx="806">
                  <c:v>4.6983473663927952E-2</c:v>
                </c:pt>
                <c:pt idx="807">
                  <c:v>4.4983063818865521E-2</c:v>
                </c:pt>
                <c:pt idx="808">
                  <c:v>4.2137811590534216E-2</c:v>
                </c:pt>
                <c:pt idx="809">
                  <c:v>3.4168807475020643E-2</c:v>
                </c:pt>
                <c:pt idx="810">
                  <c:v>3.0234445029125426E-2</c:v>
                </c:pt>
                <c:pt idx="811">
                  <c:v>3.262750559775969E-2</c:v>
                </c:pt>
                <c:pt idx="812">
                  <c:v>3.4127034272734585E-2</c:v>
                </c:pt>
                <c:pt idx="813">
                  <c:v>3.7641837978407658E-2</c:v>
                </c:pt>
                <c:pt idx="814">
                  <c:v>4.1636577564142123E-2</c:v>
                </c:pt>
                <c:pt idx="815">
                  <c:v>4.5042988655842886E-2</c:v>
                </c:pt>
                <c:pt idx="816">
                  <c:v>4.2820035948063814E-2</c:v>
                </c:pt>
                <c:pt idx="817">
                  <c:v>4.2574581169507436E-2</c:v>
                </c:pt>
                <c:pt idx="818">
                  <c:v>4.0815680429797392E-2</c:v>
                </c:pt>
                <c:pt idx="819">
                  <c:v>4.4113716946771825E-2</c:v>
                </c:pt>
                <c:pt idx="820">
                  <c:v>5.6779064834884513E-2</c:v>
                </c:pt>
                <c:pt idx="821">
                  <c:v>6.5001236881704241E-2</c:v>
                </c:pt>
                <c:pt idx="822">
                  <c:v>7.8016755858481251E-2</c:v>
                </c:pt>
                <c:pt idx="823">
                  <c:v>7.9452257431070178E-2</c:v>
                </c:pt>
                <c:pt idx="824">
                  <c:v>8.3168718924744103E-2</c:v>
                </c:pt>
                <c:pt idx="825">
                  <c:v>9.1036623013643236E-2</c:v>
                </c:pt>
                <c:pt idx="826">
                  <c:v>9.8561398198678013E-2</c:v>
                </c:pt>
                <c:pt idx="827">
                  <c:v>0.10013790376384299</c:v>
                </c:pt>
                <c:pt idx="828">
                  <c:v>0.102489033686641</c:v>
                </c:pt>
                <c:pt idx="829">
                  <c:v>0.10137519482693644</c:v>
                </c:pt>
                <c:pt idx="830">
                  <c:v>0.10118275335786159</c:v>
                </c:pt>
                <c:pt idx="831">
                  <c:v>0.10063331415310778</c:v>
                </c:pt>
                <c:pt idx="832">
                  <c:v>9.844930326807233E-2</c:v>
                </c:pt>
                <c:pt idx="833">
                  <c:v>9.3868205752356063E-2</c:v>
                </c:pt>
                <c:pt idx="834">
                  <c:v>9.1331424287294335E-2</c:v>
                </c:pt>
                <c:pt idx="835">
                  <c:v>8.6453856301185877E-2</c:v>
                </c:pt>
                <c:pt idx="836">
                  <c:v>8.7903511799684669E-2</c:v>
                </c:pt>
                <c:pt idx="837">
                  <c:v>8.8187144346205573E-2</c:v>
                </c:pt>
                <c:pt idx="838">
                  <c:v>8.1049616589870366E-2</c:v>
                </c:pt>
                <c:pt idx="839">
                  <c:v>7.7212077137335924E-2</c:v>
                </c:pt>
                <c:pt idx="840">
                  <c:v>5.9280899711128855E-2</c:v>
                </c:pt>
                <c:pt idx="841">
                  <c:v>4.554742784160614E-2</c:v>
                </c:pt>
                <c:pt idx="842">
                  <c:v>3.4828115974604716E-2</c:v>
                </c:pt>
                <c:pt idx="843">
                  <c:v>3.3149970604428661E-2</c:v>
                </c:pt>
                <c:pt idx="844">
                  <c:v>3.8065315255193875E-2</c:v>
                </c:pt>
                <c:pt idx="845">
                  <c:v>4.5322786200102258E-2</c:v>
                </c:pt>
                <c:pt idx="846">
                  <c:v>4.5219538292222354E-2</c:v>
                </c:pt>
                <c:pt idx="847">
                  <c:v>3.6865301348584512E-2</c:v>
                </c:pt>
                <c:pt idx="848">
                  <c:v>2.9574953037542616E-2</c:v>
                </c:pt>
                <c:pt idx="849">
                  <c:v>2.5990297502598063E-2</c:v>
                </c:pt>
                <c:pt idx="850">
                  <c:v>2.5908783531389513E-2</c:v>
                </c:pt>
                <c:pt idx="851">
                  <c:v>3.2088667285401287E-2</c:v>
                </c:pt>
                <c:pt idx="852">
                  <c:v>3.3888135103767952E-2</c:v>
                </c:pt>
                <c:pt idx="853">
                  <c:v>4.0812751311291119E-2</c:v>
                </c:pt>
                <c:pt idx="854">
                  <c:v>4.9433020627695994E-2</c:v>
                </c:pt>
                <c:pt idx="855">
                  <c:v>5.4827754126700302E-2</c:v>
                </c:pt>
                <c:pt idx="856">
                  <c:v>5.7717077797504429E-2</c:v>
                </c:pt>
                <c:pt idx="857">
                  <c:v>4.8036805301333606E-2</c:v>
                </c:pt>
                <c:pt idx="858">
                  <c:v>4.2584117805571323E-2</c:v>
                </c:pt>
                <c:pt idx="859">
                  <c:v>3.6428425749287147E-2</c:v>
                </c:pt>
                <c:pt idx="860">
                  <c:v>3.2293606817970159E-2</c:v>
                </c:pt>
                <c:pt idx="861">
                  <c:v>3.0927415882496249E-2</c:v>
                </c:pt>
                <c:pt idx="862">
                  <c:v>3.363385149082234E-2</c:v>
                </c:pt>
                <c:pt idx="863">
                  <c:v>4.1879486708439273E-2</c:v>
                </c:pt>
                <c:pt idx="864">
                  <c:v>5.8895447477846023E-2</c:v>
                </c:pt>
                <c:pt idx="865">
                  <c:v>6.4147812596776349E-2</c:v>
                </c:pt>
                <c:pt idx="866">
                  <c:v>6.2842334370894801E-2</c:v>
                </c:pt>
                <c:pt idx="867">
                  <c:v>5.8805417280431739E-2</c:v>
                </c:pt>
                <c:pt idx="868">
                  <c:v>5.3133415391307219E-2</c:v>
                </c:pt>
                <c:pt idx="869">
                  <c:v>5.1089026035667028E-2</c:v>
                </c:pt>
                <c:pt idx="870">
                  <c:v>4.3546002192783255E-2</c:v>
                </c:pt>
                <c:pt idx="871">
                  <c:v>4.5986839335251294E-2</c:v>
                </c:pt>
                <c:pt idx="872">
                  <c:v>3.961385006590204E-2</c:v>
                </c:pt>
                <c:pt idx="873">
                  <c:v>3.9723321071304038E-2</c:v>
                </c:pt>
                <c:pt idx="874">
                  <c:v>4.2084656690165728E-2</c:v>
                </c:pt>
                <c:pt idx="875">
                  <c:v>3.8071477192173554E-2</c:v>
                </c:pt>
                <c:pt idx="876">
                  <c:v>4.0586737328141019E-2</c:v>
                </c:pt>
                <c:pt idx="877">
                  <c:v>3.8660133663704181E-2</c:v>
                </c:pt>
                <c:pt idx="878">
                  <c:v>4.7603685517283764E-2</c:v>
                </c:pt>
                <c:pt idx="879">
                  <c:v>4.7414338243428694E-2</c:v>
                </c:pt>
                <c:pt idx="880">
                  <c:v>4.0029397683060311E-2</c:v>
                </c:pt>
                <c:pt idx="881">
                  <c:v>3.5532620333003404E-2</c:v>
                </c:pt>
                <c:pt idx="882">
                  <c:v>3.1292332478292564E-2</c:v>
                </c:pt>
                <c:pt idx="883">
                  <c:v>2.2500663248572646E-2</c:v>
                </c:pt>
                <c:pt idx="884">
                  <c:v>2.2826350258943487E-2</c:v>
                </c:pt>
                <c:pt idx="885">
                  <c:v>2.4833237274806099E-2</c:v>
                </c:pt>
                <c:pt idx="886">
                  <c:v>2.0510038997211121E-2</c:v>
                </c:pt>
                <c:pt idx="887">
                  <c:v>2.3470641089694662E-2</c:v>
                </c:pt>
                <c:pt idx="888">
                  <c:v>3.473584850129606E-2</c:v>
                </c:pt>
                <c:pt idx="889">
                  <c:v>5.0564961187397187E-2</c:v>
                </c:pt>
                <c:pt idx="890">
                  <c:v>5.6060925115825583E-2</c:v>
                </c:pt>
                <c:pt idx="891">
                  <c:v>6.2844052165881764E-2</c:v>
                </c:pt>
                <c:pt idx="892">
                  <c:v>7.7766015523936971E-2</c:v>
                </c:pt>
                <c:pt idx="893">
                  <c:v>9.3124887361968889E-2</c:v>
                </c:pt>
                <c:pt idx="894">
                  <c:v>0.12846864370121192</c:v>
                </c:pt>
                <c:pt idx="895">
                  <c:v>0.15783235422167152</c:v>
                </c:pt>
                <c:pt idx="896">
                  <c:v>0.16786930154208141</c:v>
                </c:pt>
                <c:pt idx="897">
                  <c:v>0.16084265029867553</c:v>
                </c:pt>
                <c:pt idx="898">
                  <c:v>0.12481633227267425</c:v>
                </c:pt>
                <c:pt idx="899">
                  <c:v>0.10793205440558075</c:v>
                </c:pt>
                <c:pt idx="900">
                  <c:v>8.411329180331871E-2</c:v>
                </c:pt>
                <c:pt idx="901">
                  <c:v>7.8873687300265047E-2</c:v>
                </c:pt>
                <c:pt idx="902">
                  <c:v>8.7227777681602767E-2</c:v>
                </c:pt>
                <c:pt idx="903">
                  <c:v>7.9392524828968247E-2</c:v>
                </c:pt>
                <c:pt idx="904">
                  <c:v>7.8432587731947737E-2</c:v>
                </c:pt>
                <c:pt idx="905">
                  <c:v>7.2737645252824751E-2</c:v>
                </c:pt>
                <c:pt idx="906">
                  <c:v>5.7680609078968291E-2</c:v>
                </c:pt>
                <c:pt idx="907">
                  <c:v>5.6216937684466346E-2</c:v>
                </c:pt>
                <c:pt idx="908">
                  <c:v>5.7415346092749509E-2</c:v>
                </c:pt>
                <c:pt idx="909">
                  <c:v>5.932180947880912E-2</c:v>
                </c:pt>
                <c:pt idx="910">
                  <c:v>7.0340555424505527E-2</c:v>
                </c:pt>
                <c:pt idx="911">
                  <c:v>6.4825582998670223E-2</c:v>
                </c:pt>
                <c:pt idx="912">
                  <c:v>6.8828436550558453E-2</c:v>
                </c:pt>
                <c:pt idx="913">
                  <c:v>6.889957989006551E-2</c:v>
                </c:pt>
                <c:pt idx="914">
                  <c:v>6.5591188107987766E-2</c:v>
                </c:pt>
                <c:pt idx="915">
                  <c:v>7.3724006327140254E-2</c:v>
                </c:pt>
                <c:pt idx="916">
                  <c:v>6.9601139408963925E-2</c:v>
                </c:pt>
                <c:pt idx="917">
                  <c:v>6.6630066889262693E-2</c:v>
                </c:pt>
                <c:pt idx="918">
                  <c:v>6.5347690905524336E-2</c:v>
                </c:pt>
                <c:pt idx="919">
                  <c:v>6.5641165297220527E-2</c:v>
                </c:pt>
                <c:pt idx="920">
                  <c:v>6.1974521099842146E-2</c:v>
                </c:pt>
                <c:pt idx="921">
                  <c:v>4.958381384802521E-2</c:v>
                </c:pt>
                <c:pt idx="922">
                  <c:v>5.220927040410623E-2</c:v>
                </c:pt>
                <c:pt idx="923">
                  <c:v>5.0201423617556834E-2</c:v>
                </c:pt>
                <c:pt idx="924">
                  <c:v>5.2001784005153873E-2</c:v>
                </c:pt>
                <c:pt idx="925">
                  <c:v>6.3629621047110826E-2</c:v>
                </c:pt>
                <c:pt idx="926">
                  <c:v>6.0628671188243007E-2</c:v>
                </c:pt>
                <c:pt idx="927">
                  <c:v>6.3333779797927314E-2</c:v>
                </c:pt>
                <c:pt idx="928">
                  <c:v>6.5304074885828928E-2</c:v>
                </c:pt>
                <c:pt idx="929">
                  <c:v>6.6349654671298844E-2</c:v>
                </c:pt>
                <c:pt idx="930">
                  <c:v>6.2648730210992334E-2</c:v>
                </c:pt>
                <c:pt idx="931">
                  <c:v>5.5899154384951834E-2</c:v>
                </c:pt>
                <c:pt idx="932">
                  <c:v>4.6531156682963301E-2</c:v>
                </c:pt>
                <c:pt idx="933">
                  <c:v>3.936552544223447E-2</c:v>
                </c:pt>
                <c:pt idx="934">
                  <c:v>4.3657029523335673E-2</c:v>
                </c:pt>
                <c:pt idx="935">
                  <c:v>3.8525355327504424E-2</c:v>
                </c:pt>
                <c:pt idx="936">
                  <c:v>3.8435820798463208E-2</c:v>
                </c:pt>
                <c:pt idx="937">
                  <c:v>4.4300985823599037E-2</c:v>
                </c:pt>
                <c:pt idx="938">
                  <c:v>4.2856318722781055E-2</c:v>
                </c:pt>
                <c:pt idx="939">
                  <c:v>4.0063554747464383E-2</c:v>
                </c:pt>
                <c:pt idx="940">
                  <c:v>4.601087481214837E-2</c:v>
                </c:pt>
                <c:pt idx="941">
                  <c:v>4.309981710257621E-2</c:v>
                </c:pt>
                <c:pt idx="942">
                  <c:v>4.4803213587836593E-2</c:v>
                </c:pt>
                <c:pt idx="943">
                  <c:v>4.615081168101997E-2</c:v>
                </c:pt>
                <c:pt idx="944">
                  <c:v>5.2361856561052383E-2</c:v>
                </c:pt>
                <c:pt idx="945">
                  <c:v>5.6408681980903236E-2</c:v>
                </c:pt>
                <c:pt idx="946">
                  <c:v>5.9522917093580027E-2</c:v>
                </c:pt>
                <c:pt idx="947">
                  <c:v>6.4448105120877508E-2</c:v>
                </c:pt>
                <c:pt idx="948">
                  <c:v>5.6880685935241683E-2</c:v>
                </c:pt>
                <c:pt idx="949">
                  <c:v>4.4643427676860428E-2</c:v>
                </c:pt>
                <c:pt idx="950">
                  <c:v>4.0015509600634686E-2</c:v>
                </c:pt>
                <c:pt idx="951">
                  <c:v>4.0406382105383179E-2</c:v>
                </c:pt>
                <c:pt idx="952">
                  <c:v>3.6736964646641376E-2</c:v>
                </c:pt>
                <c:pt idx="953">
                  <c:v>3.6140112115880224E-2</c:v>
                </c:pt>
                <c:pt idx="954">
                  <c:v>3.7502286074397845E-2</c:v>
                </c:pt>
                <c:pt idx="955">
                  <c:v>3.3754025036806447E-2</c:v>
                </c:pt>
                <c:pt idx="956">
                  <c:v>3.2199865346548548E-2</c:v>
                </c:pt>
                <c:pt idx="957">
                  <c:v>3.229313574609112E-2</c:v>
                </c:pt>
                <c:pt idx="958">
                  <c:v>2.6317072654621756E-2</c:v>
                </c:pt>
                <c:pt idx="959">
                  <c:v>2.1642139945506896E-2</c:v>
                </c:pt>
                <c:pt idx="960">
                  <c:v>1.9340109793340179E-2</c:v>
                </c:pt>
                <c:pt idx="961">
                  <c:v>2.2869868319676086E-2</c:v>
                </c:pt>
                <c:pt idx="962">
                  <c:v>2.3985384498882184E-2</c:v>
                </c:pt>
                <c:pt idx="963">
                  <c:v>2.7315469311609671E-2</c:v>
                </c:pt>
                <c:pt idx="964">
                  <c:v>2.3680925065782933E-2</c:v>
                </c:pt>
                <c:pt idx="965">
                  <c:v>2.6078225309186E-2</c:v>
                </c:pt>
                <c:pt idx="966">
                  <c:v>2.8394088909382234E-2</c:v>
                </c:pt>
                <c:pt idx="967">
                  <c:v>3.3558847070613414E-2</c:v>
                </c:pt>
                <c:pt idx="968">
                  <c:v>3.3037328222532795E-2</c:v>
                </c:pt>
                <c:pt idx="969">
                  <c:v>2.8787924094934886E-2</c:v>
                </c:pt>
                <c:pt idx="970">
                  <c:v>2.5209177702570536E-2</c:v>
                </c:pt>
                <c:pt idx="971">
                  <c:v>2.3095511111473097E-2</c:v>
                </c:pt>
                <c:pt idx="972">
                  <c:v>2.8469641217126702E-2</c:v>
                </c:pt>
                <c:pt idx="973">
                  <c:v>2.9353629347146696E-2</c:v>
                </c:pt>
                <c:pt idx="974">
                  <c:v>3.8115226333424707E-2</c:v>
                </c:pt>
                <c:pt idx="975">
                  <c:v>4.6475216185512237E-2</c:v>
                </c:pt>
                <c:pt idx="976">
                  <c:v>5.7773069831237311E-2</c:v>
                </c:pt>
                <c:pt idx="977">
                  <c:v>6.5069223942365667E-2</c:v>
                </c:pt>
                <c:pt idx="978">
                  <c:v>5.9687601225705267E-2</c:v>
                </c:pt>
                <c:pt idx="979">
                  <c:v>5.0676745037333631E-2</c:v>
                </c:pt>
                <c:pt idx="980">
                  <c:v>4.1657643945772677E-2</c:v>
                </c:pt>
                <c:pt idx="981">
                  <c:v>4.1549008201305832E-2</c:v>
                </c:pt>
                <c:pt idx="982">
                  <c:v>3.9737712443172521E-2</c:v>
                </c:pt>
                <c:pt idx="983">
                  <c:v>4.7478469824388414E-2</c:v>
                </c:pt>
              </c:numCache>
            </c:numRef>
          </c:val>
          <c:extLst>
            <c:ext xmlns:c16="http://schemas.microsoft.com/office/drawing/2014/chart" uri="{C3380CC4-5D6E-409C-BE32-E72D297353CC}">
              <c16:uniqueId val="{00000004-877D-4835-AD98-5F9DFBA2623F}"/>
            </c:ext>
          </c:extLst>
        </c:ser>
        <c:dLbls>
          <c:showLegendKey val="0"/>
          <c:showVal val="0"/>
          <c:showCatName val="0"/>
          <c:showSerName val="0"/>
          <c:showPercent val="0"/>
          <c:showBubbleSize val="0"/>
        </c:dLbls>
        <c:axId val="689830912"/>
        <c:axId val="690934528"/>
      </c:areaChart>
      <c:areaChart>
        <c:grouping val="stacked"/>
        <c:varyColors val="0"/>
        <c:ser>
          <c:idx val="6"/>
          <c:order val="6"/>
          <c:tx>
            <c:strRef>
              <c:f>'Financial stress indicator'!$H$7</c:f>
              <c:strCache>
                <c:ptCount val="1"/>
                <c:pt idx="0">
                  <c:v>Correlation contribution</c:v>
                </c:pt>
              </c:strCache>
            </c:strRef>
          </c:tx>
          <c:spPr>
            <a:solidFill>
              <a:schemeClr val="accent6"/>
            </a:solidFill>
          </c:spPr>
          <c:cat>
            <c:numRef>
              <c:f>'Financial stress indicator'!$A$8:$A$991</c:f>
              <c:numCache>
                <c:formatCode>m/d/yyyy</c:formatCode>
                <c:ptCount val="98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numCache>
            </c:numRef>
          </c:cat>
          <c:val>
            <c:numRef>
              <c:f>'Financial stress indicator'!$H$8:$H$991</c:f>
              <c:numCache>
                <c:formatCode>0.000</c:formatCode>
                <c:ptCount val="984"/>
                <c:pt idx="0">
                  <c:v>-0.11387569910480411</c:v>
                </c:pt>
                <c:pt idx="1">
                  <c:v>-0.11868397895097499</c:v>
                </c:pt>
                <c:pt idx="2">
                  <c:v>-0.13357682378004376</c:v>
                </c:pt>
                <c:pt idx="3">
                  <c:v>-0.15746542213024728</c:v>
                </c:pt>
                <c:pt idx="4">
                  <c:v>-0.16573947397338301</c:v>
                </c:pt>
                <c:pt idx="5">
                  <c:v>-0.16803120093178375</c:v>
                </c:pt>
                <c:pt idx="6">
                  <c:v>-0.15284358213044458</c:v>
                </c:pt>
                <c:pt idx="7">
                  <c:v>-0.167372727386839</c:v>
                </c:pt>
                <c:pt idx="8">
                  <c:v>-0.17455444864364589</c:v>
                </c:pt>
                <c:pt idx="9">
                  <c:v>-0.16943809549175798</c:v>
                </c:pt>
                <c:pt idx="10">
                  <c:v>-0.1802944868178416</c:v>
                </c:pt>
                <c:pt idx="11">
                  <c:v>-0.14741228576774107</c:v>
                </c:pt>
                <c:pt idx="12">
                  <c:v>-0.13165418609525376</c:v>
                </c:pt>
                <c:pt idx="13">
                  <c:v>-0.12896521079469531</c:v>
                </c:pt>
                <c:pt idx="14">
                  <c:v>-0.13022430483130634</c:v>
                </c:pt>
                <c:pt idx="15">
                  <c:v>-0.15907394187216317</c:v>
                </c:pt>
                <c:pt idx="16">
                  <c:v>-0.16988738245732146</c:v>
                </c:pt>
                <c:pt idx="17">
                  <c:v>-0.17830173151015538</c:v>
                </c:pt>
                <c:pt idx="18">
                  <c:v>-0.17466621431509247</c:v>
                </c:pt>
                <c:pt idx="19">
                  <c:v>-0.1662580634047584</c:v>
                </c:pt>
                <c:pt idx="20">
                  <c:v>-0.16101871786044947</c:v>
                </c:pt>
                <c:pt idx="21">
                  <c:v>-0.15252021984579184</c:v>
                </c:pt>
                <c:pt idx="22">
                  <c:v>-0.14681707745248923</c:v>
                </c:pt>
                <c:pt idx="23">
                  <c:v>-0.12835983592402839</c:v>
                </c:pt>
                <c:pt idx="24">
                  <c:v>-0.12100449308998673</c:v>
                </c:pt>
                <c:pt idx="25">
                  <c:v>-0.12378111501225456</c:v>
                </c:pt>
                <c:pt idx="26">
                  <c:v>-0.12184090495542896</c:v>
                </c:pt>
                <c:pt idx="27">
                  <c:v>-0.12899914467217549</c:v>
                </c:pt>
                <c:pt idx="28">
                  <c:v>-0.13807874975371259</c:v>
                </c:pt>
                <c:pt idx="29">
                  <c:v>-0.13651305594270047</c:v>
                </c:pt>
                <c:pt idx="30">
                  <c:v>-0.14749945546862969</c:v>
                </c:pt>
                <c:pt idx="31">
                  <c:v>-0.13910300303085296</c:v>
                </c:pt>
                <c:pt idx="32">
                  <c:v>-0.15273061328238108</c:v>
                </c:pt>
                <c:pt idx="33">
                  <c:v>-0.15807620460230565</c:v>
                </c:pt>
                <c:pt idx="34">
                  <c:v>-0.14434014998861927</c:v>
                </c:pt>
                <c:pt idx="35">
                  <c:v>-0.1519347662655319</c:v>
                </c:pt>
                <c:pt idx="36">
                  <c:v>-0.15804813775418131</c:v>
                </c:pt>
                <c:pt idx="37">
                  <c:v>-0.15922712265487501</c:v>
                </c:pt>
                <c:pt idx="38">
                  <c:v>-0.17603314035349851</c:v>
                </c:pt>
                <c:pt idx="39">
                  <c:v>-0.18088878680836445</c:v>
                </c:pt>
                <c:pt idx="40">
                  <c:v>-0.17018278044138024</c:v>
                </c:pt>
                <c:pt idx="41">
                  <c:v>-0.17487893748800015</c:v>
                </c:pt>
                <c:pt idx="42">
                  <c:v>-0.16260767825607614</c:v>
                </c:pt>
                <c:pt idx="43">
                  <c:v>-0.15258446006122939</c:v>
                </c:pt>
                <c:pt idx="44">
                  <c:v>-0.13867467895349703</c:v>
                </c:pt>
                <c:pt idx="45">
                  <c:v>-0.11982809025351344</c:v>
                </c:pt>
                <c:pt idx="46">
                  <c:v>-0.11731813718347163</c:v>
                </c:pt>
                <c:pt idx="47">
                  <c:v>-0.11664143823220696</c:v>
                </c:pt>
                <c:pt idx="48">
                  <c:v>-0.11019449269943547</c:v>
                </c:pt>
                <c:pt idx="49">
                  <c:v>-0.1131133633228959</c:v>
                </c:pt>
                <c:pt idx="50">
                  <c:v>-0.12147417316351253</c:v>
                </c:pt>
                <c:pt idx="51">
                  <c:v>-0.12798495114889299</c:v>
                </c:pt>
                <c:pt idx="52">
                  <c:v>-0.14407103135997759</c:v>
                </c:pt>
                <c:pt idx="53">
                  <c:v>-0.16328565780783336</c:v>
                </c:pt>
                <c:pt idx="54">
                  <c:v>-0.15384272524356141</c:v>
                </c:pt>
                <c:pt idx="55">
                  <c:v>-0.14954903745761422</c:v>
                </c:pt>
                <c:pt idx="56">
                  <c:v>-0.14154476832159349</c:v>
                </c:pt>
                <c:pt idx="57">
                  <c:v>-0.11883485088066684</c:v>
                </c:pt>
                <c:pt idx="58">
                  <c:v>-0.12612602703142164</c:v>
                </c:pt>
                <c:pt idx="59">
                  <c:v>-0.1350652757427267</c:v>
                </c:pt>
                <c:pt idx="60">
                  <c:v>-0.13782127962523155</c:v>
                </c:pt>
                <c:pt idx="61">
                  <c:v>-0.15599520905624845</c:v>
                </c:pt>
                <c:pt idx="62">
                  <c:v>-0.15871236232334862</c:v>
                </c:pt>
                <c:pt idx="63">
                  <c:v>-0.15807677065644518</c:v>
                </c:pt>
                <c:pt idx="64">
                  <c:v>-0.14979938811174637</c:v>
                </c:pt>
                <c:pt idx="65">
                  <c:v>-0.13284673981259026</c:v>
                </c:pt>
                <c:pt idx="66">
                  <c:v>-0.11970602566661523</c:v>
                </c:pt>
                <c:pt idx="67">
                  <c:v>-0.11787886142315213</c:v>
                </c:pt>
                <c:pt idx="68">
                  <c:v>-0.12848067660690979</c:v>
                </c:pt>
                <c:pt idx="69">
                  <c:v>-0.14013441956386188</c:v>
                </c:pt>
                <c:pt idx="70">
                  <c:v>-0.13215645623882102</c:v>
                </c:pt>
                <c:pt idx="71">
                  <c:v>-0.10831336323040296</c:v>
                </c:pt>
                <c:pt idx="72">
                  <c:v>-9.5472193269126523E-2</c:v>
                </c:pt>
                <c:pt idx="73">
                  <c:v>-8.1052624354847738E-2</c:v>
                </c:pt>
                <c:pt idx="74">
                  <c:v>-6.770246869352553E-2</c:v>
                </c:pt>
                <c:pt idx="75">
                  <c:v>-7.0903423361310794E-2</c:v>
                </c:pt>
                <c:pt idx="76">
                  <c:v>-5.1780604468238803E-2</c:v>
                </c:pt>
                <c:pt idx="77">
                  <c:v>-3.695192134236977E-2</c:v>
                </c:pt>
                <c:pt idx="78">
                  <c:v>-3.8244403263631183E-2</c:v>
                </c:pt>
                <c:pt idx="79">
                  <c:v>-3.1231836884069136E-2</c:v>
                </c:pt>
                <c:pt idx="80">
                  <c:v>-3.585127918925568E-2</c:v>
                </c:pt>
                <c:pt idx="81">
                  <c:v>-3.3826900312795422E-2</c:v>
                </c:pt>
                <c:pt idx="82">
                  <c:v>-3.437176030294696E-2</c:v>
                </c:pt>
                <c:pt idx="83">
                  <c:v>-3.4770877177595527E-2</c:v>
                </c:pt>
                <c:pt idx="84">
                  <c:v>-3.183284999772816E-2</c:v>
                </c:pt>
                <c:pt idx="85">
                  <c:v>-2.9250354230032118E-2</c:v>
                </c:pt>
                <c:pt idx="86">
                  <c:v>-2.3554283986555916E-2</c:v>
                </c:pt>
                <c:pt idx="87">
                  <c:v>-1.9912199442344999E-2</c:v>
                </c:pt>
                <c:pt idx="88">
                  <c:v>-1.8307140994370266E-2</c:v>
                </c:pt>
                <c:pt idx="89">
                  <c:v>-1.8001452938272801E-2</c:v>
                </c:pt>
                <c:pt idx="90">
                  <c:v>-1.737641397849065E-2</c:v>
                </c:pt>
                <c:pt idx="91">
                  <c:v>-1.6738993281681602E-2</c:v>
                </c:pt>
                <c:pt idx="92">
                  <c:v>-2.0788706529985601E-2</c:v>
                </c:pt>
                <c:pt idx="93">
                  <c:v>-2.4154850942211842E-2</c:v>
                </c:pt>
                <c:pt idx="94">
                  <c:v>-2.5594212311804199E-2</c:v>
                </c:pt>
                <c:pt idx="95">
                  <c:v>-2.3031225339206374E-2</c:v>
                </c:pt>
                <c:pt idx="96">
                  <c:v>-1.5548473459454891E-2</c:v>
                </c:pt>
                <c:pt idx="97">
                  <c:v>-1.6771918916844916E-2</c:v>
                </c:pt>
                <c:pt idx="98">
                  <c:v>-1.7919336942485528E-2</c:v>
                </c:pt>
                <c:pt idx="99">
                  <c:v>-2.2260447643673423E-2</c:v>
                </c:pt>
                <c:pt idx="100">
                  <c:v>-2.5337380277748345E-2</c:v>
                </c:pt>
                <c:pt idx="101">
                  <c:v>-1.9617297819563256E-2</c:v>
                </c:pt>
                <c:pt idx="102">
                  <c:v>-1.9635992091747628E-2</c:v>
                </c:pt>
                <c:pt idx="103">
                  <c:v>-1.6154782834828352E-2</c:v>
                </c:pt>
                <c:pt idx="104">
                  <c:v>-1.4101912631025539E-2</c:v>
                </c:pt>
                <c:pt idx="105">
                  <c:v>-1.4280717686244809E-2</c:v>
                </c:pt>
                <c:pt idx="106">
                  <c:v>-1.0960084768885131E-2</c:v>
                </c:pt>
                <c:pt idx="107">
                  <c:v>-9.4682169868026064E-3</c:v>
                </c:pt>
                <c:pt idx="108">
                  <c:v>-7.9136864380519589E-3</c:v>
                </c:pt>
                <c:pt idx="109">
                  <c:v>-6.3562082370500136E-3</c:v>
                </c:pt>
                <c:pt idx="110">
                  <c:v>-5.8350820963541938E-3</c:v>
                </c:pt>
                <c:pt idx="111">
                  <c:v>-5.976032151706577E-3</c:v>
                </c:pt>
                <c:pt idx="112">
                  <c:v>-6.8206105977202669E-3</c:v>
                </c:pt>
                <c:pt idx="113">
                  <c:v>-7.2816953907158879E-3</c:v>
                </c:pt>
                <c:pt idx="114">
                  <c:v>-8.2806083986170231E-3</c:v>
                </c:pt>
                <c:pt idx="115">
                  <c:v>-7.9133965081656793E-3</c:v>
                </c:pt>
                <c:pt idx="116">
                  <c:v>-7.3338948269347295E-3</c:v>
                </c:pt>
                <c:pt idx="117">
                  <c:v>-6.2919439705113808E-3</c:v>
                </c:pt>
                <c:pt idx="118">
                  <c:v>-9.6061236639324171E-3</c:v>
                </c:pt>
                <c:pt idx="119">
                  <c:v>-1.2693003336843867E-2</c:v>
                </c:pt>
                <c:pt idx="120">
                  <c:v>-1.6842075615718627E-2</c:v>
                </c:pt>
                <c:pt idx="121">
                  <c:v>-1.7785055258981844E-2</c:v>
                </c:pt>
                <c:pt idx="122">
                  <c:v>-1.4863812052881592E-2</c:v>
                </c:pt>
                <c:pt idx="123">
                  <c:v>-1.4747830680096996E-2</c:v>
                </c:pt>
                <c:pt idx="124">
                  <c:v>-1.4185335312868752E-2</c:v>
                </c:pt>
                <c:pt idx="125">
                  <c:v>-1.802992609090158E-2</c:v>
                </c:pt>
                <c:pt idx="126">
                  <c:v>-1.9973027868176604E-2</c:v>
                </c:pt>
                <c:pt idx="127">
                  <c:v>-2.0850572666548287E-2</c:v>
                </c:pt>
                <c:pt idx="128">
                  <c:v>-2.099424634162407E-2</c:v>
                </c:pt>
                <c:pt idx="129">
                  <c:v>-2.0031036715315371E-2</c:v>
                </c:pt>
                <c:pt idx="130">
                  <c:v>-2.2739676786078342E-2</c:v>
                </c:pt>
                <c:pt idx="131">
                  <c:v>-1.9969202604797023E-2</c:v>
                </c:pt>
                <c:pt idx="132">
                  <c:v>-1.7390987276427385E-2</c:v>
                </c:pt>
                <c:pt idx="133">
                  <c:v>-1.5033162239287287E-2</c:v>
                </c:pt>
                <c:pt idx="134">
                  <c:v>-1.0351856947809525E-2</c:v>
                </c:pt>
                <c:pt idx="135">
                  <c:v>-9.8865291841389244E-3</c:v>
                </c:pt>
                <c:pt idx="136">
                  <c:v>-1.1724395998558707E-2</c:v>
                </c:pt>
                <c:pt idx="137">
                  <c:v>-1.0133038798715674E-2</c:v>
                </c:pt>
                <c:pt idx="138">
                  <c:v>-8.5826530442748086E-3</c:v>
                </c:pt>
                <c:pt idx="139">
                  <c:v>-8.915998920635923E-3</c:v>
                </c:pt>
                <c:pt idx="140">
                  <c:v>-5.2284758136487003E-3</c:v>
                </c:pt>
                <c:pt idx="141">
                  <c:v>-6.7124635343024652E-3</c:v>
                </c:pt>
                <c:pt idx="142">
                  <c:v>-7.7654412527872058E-3</c:v>
                </c:pt>
                <c:pt idx="143">
                  <c:v>-9.5776435979954277E-3</c:v>
                </c:pt>
                <c:pt idx="144">
                  <c:v>-1.2181908443294559E-2</c:v>
                </c:pt>
                <c:pt idx="145">
                  <c:v>-1.4381632766583149E-2</c:v>
                </c:pt>
                <c:pt idx="146">
                  <c:v>-1.615718210348234E-2</c:v>
                </c:pt>
                <c:pt idx="147">
                  <c:v>-1.6600834368958622E-2</c:v>
                </c:pt>
                <c:pt idx="148">
                  <c:v>-1.7142627623611101E-2</c:v>
                </c:pt>
                <c:pt idx="149">
                  <c:v>-1.926482045691022E-2</c:v>
                </c:pt>
                <c:pt idx="150">
                  <c:v>-1.6948307155659079E-2</c:v>
                </c:pt>
                <c:pt idx="151">
                  <c:v>-1.3948701293202484E-2</c:v>
                </c:pt>
                <c:pt idx="152">
                  <c:v>-1.3402721084917399E-2</c:v>
                </c:pt>
                <c:pt idx="153">
                  <c:v>-7.4169549165543427E-3</c:v>
                </c:pt>
                <c:pt idx="154">
                  <c:v>-8.7691583710751073E-3</c:v>
                </c:pt>
                <c:pt idx="155">
                  <c:v>-1.0092609087933115E-2</c:v>
                </c:pt>
                <c:pt idx="156">
                  <c:v>-8.1918330853177485E-3</c:v>
                </c:pt>
                <c:pt idx="157">
                  <c:v>-1.1271496698266839E-2</c:v>
                </c:pt>
                <c:pt idx="158">
                  <c:v>-1.0678838698166986E-2</c:v>
                </c:pt>
                <c:pt idx="159">
                  <c:v>-1.1074605668381657E-2</c:v>
                </c:pt>
                <c:pt idx="160">
                  <c:v>-1.1541527066138049E-2</c:v>
                </c:pt>
                <c:pt idx="161">
                  <c:v>-9.2751714434333721E-3</c:v>
                </c:pt>
                <c:pt idx="162">
                  <c:v>-8.6607004021271236E-3</c:v>
                </c:pt>
                <c:pt idx="163">
                  <c:v>-8.1256315662192741E-3</c:v>
                </c:pt>
                <c:pt idx="164">
                  <c:v>-7.6549082813092972E-3</c:v>
                </c:pt>
                <c:pt idx="165">
                  <c:v>-7.4371766557386892E-3</c:v>
                </c:pt>
                <c:pt idx="166">
                  <c:v>-1.0020663639564456E-2</c:v>
                </c:pt>
                <c:pt idx="167">
                  <c:v>-1.2977211123604213E-2</c:v>
                </c:pt>
                <c:pt idx="168">
                  <c:v>-1.372268406040629E-2</c:v>
                </c:pt>
                <c:pt idx="169">
                  <c:v>-1.5008791947113451E-2</c:v>
                </c:pt>
                <c:pt idx="170">
                  <c:v>-1.2863657316900187E-2</c:v>
                </c:pt>
                <c:pt idx="171">
                  <c:v>-1.0208481313296269E-2</c:v>
                </c:pt>
                <c:pt idx="172">
                  <c:v>-1.0264580027770087E-2</c:v>
                </c:pt>
                <c:pt idx="173">
                  <c:v>-1.6871164273155825E-2</c:v>
                </c:pt>
                <c:pt idx="174">
                  <c:v>-2.2013001366554846E-2</c:v>
                </c:pt>
                <c:pt idx="175">
                  <c:v>-2.6702183249638578E-2</c:v>
                </c:pt>
                <c:pt idx="176">
                  <c:v>-3.5244928163105871E-2</c:v>
                </c:pt>
                <c:pt idx="177">
                  <c:v>-3.3004152937307074E-2</c:v>
                </c:pt>
                <c:pt idx="178">
                  <c:v>-3.1949467215764027E-2</c:v>
                </c:pt>
                <c:pt idx="179">
                  <c:v>-3.9376646290172734E-2</c:v>
                </c:pt>
                <c:pt idx="180">
                  <c:v>-3.5649759590978519E-2</c:v>
                </c:pt>
                <c:pt idx="181">
                  <c:v>-3.3212225421466651E-2</c:v>
                </c:pt>
                <c:pt idx="182">
                  <c:v>-3.5597545871718261E-2</c:v>
                </c:pt>
                <c:pt idx="183">
                  <c:v>-2.4439806944014195E-2</c:v>
                </c:pt>
                <c:pt idx="184">
                  <c:v>-2.4610772514108162E-2</c:v>
                </c:pt>
                <c:pt idx="185">
                  <c:v>-2.2581651215877088E-2</c:v>
                </c:pt>
                <c:pt idx="186">
                  <c:v>-1.7961936435045428E-2</c:v>
                </c:pt>
                <c:pt idx="187">
                  <c:v>-1.8642657947962035E-2</c:v>
                </c:pt>
                <c:pt idx="188">
                  <c:v>-1.4957860058838146E-2</c:v>
                </c:pt>
                <c:pt idx="189">
                  <c:v>-1.715856133204359E-2</c:v>
                </c:pt>
                <c:pt idx="190">
                  <c:v>-1.8163863844710734E-2</c:v>
                </c:pt>
                <c:pt idx="191">
                  <c:v>-2.0359929388132594E-2</c:v>
                </c:pt>
                <c:pt idx="192">
                  <c:v>-2.212379138050416E-2</c:v>
                </c:pt>
                <c:pt idx="193">
                  <c:v>-2.2859541629614191E-2</c:v>
                </c:pt>
                <c:pt idx="194">
                  <c:v>-2.152085067879736E-2</c:v>
                </c:pt>
                <c:pt idx="195">
                  <c:v>-1.8150097855780832E-2</c:v>
                </c:pt>
                <c:pt idx="196">
                  <c:v>-1.8812753701507395E-2</c:v>
                </c:pt>
                <c:pt idx="197">
                  <c:v>-2.0001978318102534E-2</c:v>
                </c:pt>
                <c:pt idx="198">
                  <c:v>-2.0752471268797146E-2</c:v>
                </c:pt>
                <c:pt idx="199">
                  <c:v>-2.1683239079169511E-2</c:v>
                </c:pt>
                <c:pt idx="200">
                  <c:v>-2.0199190881181078E-2</c:v>
                </c:pt>
                <c:pt idx="201">
                  <c:v>-2.0171548659301944E-2</c:v>
                </c:pt>
                <c:pt idx="202">
                  <c:v>-1.9676098663262309E-2</c:v>
                </c:pt>
                <c:pt idx="203">
                  <c:v>-2.1657746573135864E-2</c:v>
                </c:pt>
                <c:pt idx="204">
                  <c:v>-2.2050517202770001E-2</c:v>
                </c:pt>
                <c:pt idx="205">
                  <c:v>-1.825417152347724E-2</c:v>
                </c:pt>
                <c:pt idx="206">
                  <c:v>-2.1795451267147437E-2</c:v>
                </c:pt>
                <c:pt idx="207">
                  <c:v>-2.3048112445498536E-2</c:v>
                </c:pt>
                <c:pt idx="208">
                  <c:v>-2.1970847696619791E-2</c:v>
                </c:pt>
                <c:pt idx="209">
                  <c:v>-2.3377716965940168E-2</c:v>
                </c:pt>
                <c:pt idx="210">
                  <c:v>-2.1295370863566518E-2</c:v>
                </c:pt>
                <c:pt idx="211">
                  <c:v>-2.0136630544778392E-2</c:v>
                </c:pt>
                <c:pt idx="212">
                  <c:v>-2.137422656426622E-2</c:v>
                </c:pt>
                <c:pt idx="213">
                  <c:v>-2.1373937731096998E-2</c:v>
                </c:pt>
                <c:pt idx="214">
                  <c:v>-2.7083378335729394E-2</c:v>
                </c:pt>
                <c:pt idx="215">
                  <c:v>-3.3598122480696851E-2</c:v>
                </c:pt>
                <c:pt idx="216">
                  <c:v>-4.1196977447846547E-2</c:v>
                </c:pt>
                <c:pt idx="217">
                  <c:v>-5.0574347695949609E-2</c:v>
                </c:pt>
                <c:pt idx="218">
                  <c:v>-5.3007806473048286E-2</c:v>
                </c:pt>
                <c:pt idx="219">
                  <c:v>-5.2579288470689961E-2</c:v>
                </c:pt>
                <c:pt idx="220">
                  <c:v>-5.0916183168870019E-2</c:v>
                </c:pt>
                <c:pt idx="221">
                  <c:v>-4.5288395152871599E-2</c:v>
                </c:pt>
                <c:pt idx="222">
                  <c:v>-3.9008331993603304E-2</c:v>
                </c:pt>
                <c:pt idx="223">
                  <c:v>-3.6725591964177434E-2</c:v>
                </c:pt>
                <c:pt idx="224">
                  <c:v>-3.2096203534934836E-2</c:v>
                </c:pt>
                <c:pt idx="225">
                  <c:v>-3.3502743884541386E-2</c:v>
                </c:pt>
                <c:pt idx="226">
                  <c:v>-3.3200785245654521E-2</c:v>
                </c:pt>
                <c:pt idx="227">
                  <c:v>-3.1089067996737579E-2</c:v>
                </c:pt>
                <c:pt idx="228">
                  <c:v>-3.6901448191982711E-2</c:v>
                </c:pt>
                <c:pt idx="229">
                  <c:v>-3.9919681141323021E-2</c:v>
                </c:pt>
                <c:pt idx="230">
                  <c:v>-4.3211532248463261E-2</c:v>
                </c:pt>
                <c:pt idx="231">
                  <c:v>-4.427121572543187E-2</c:v>
                </c:pt>
                <c:pt idx="232">
                  <c:v>-4.3738680784126849E-2</c:v>
                </c:pt>
                <c:pt idx="233">
                  <c:v>-4.2516749557166028E-2</c:v>
                </c:pt>
                <c:pt idx="234">
                  <c:v>-4.1060973252019961E-2</c:v>
                </c:pt>
                <c:pt idx="235">
                  <c:v>-5.7763497429444366E-2</c:v>
                </c:pt>
                <c:pt idx="236">
                  <c:v>-7.0113885537687631E-2</c:v>
                </c:pt>
                <c:pt idx="237">
                  <c:v>-9.0530636428668598E-2</c:v>
                </c:pt>
                <c:pt idx="238">
                  <c:v>-0.11619136374500794</c:v>
                </c:pt>
                <c:pt idx="239">
                  <c:v>-0.12837293696881724</c:v>
                </c:pt>
                <c:pt idx="240">
                  <c:v>-0.13532380563868585</c:v>
                </c:pt>
                <c:pt idx="241">
                  <c:v>-0.12743616407789332</c:v>
                </c:pt>
                <c:pt idx="242">
                  <c:v>-0.12677465099453433</c:v>
                </c:pt>
                <c:pt idx="243">
                  <c:v>-0.13320242480485978</c:v>
                </c:pt>
                <c:pt idx="244">
                  <c:v>-0.13433604342810168</c:v>
                </c:pt>
                <c:pt idx="245">
                  <c:v>-0.13652027993246291</c:v>
                </c:pt>
                <c:pt idx="246">
                  <c:v>-0.13404158033571437</c:v>
                </c:pt>
                <c:pt idx="247">
                  <c:v>-0.11979950142766418</c:v>
                </c:pt>
                <c:pt idx="248">
                  <c:v>-0.13506168973290775</c:v>
                </c:pt>
                <c:pt idx="249">
                  <c:v>-0.14671758447330568</c:v>
                </c:pt>
                <c:pt idx="250">
                  <c:v>-0.15104598763849994</c:v>
                </c:pt>
                <c:pt idx="251">
                  <c:v>-0.17117321861258533</c:v>
                </c:pt>
                <c:pt idx="252">
                  <c:v>-0.16593989156221073</c:v>
                </c:pt>
                <c:pt idx="253">
                  <c:v>-0.18493526517624942</c:v>
                </c:pt>
                <c:pt idx="254">
                  <c:v>-0.19463730913719435</c:v>
                </c:pt>
                <c:pt idx="255">
                  <c:v>-0.18506636885201716</c:v>
                </c:pt>
                <c:pt idx="256">
                  <c:v>-0.17538491540878709</c:v>
                </c:pt>
                <c:pt idx="257">
                  <c:v>-0.15746691472704982</c:v>
                </c:pt>
                <c:pt idx="258">
                  <c:v>-0.16292308703607733</c:v>
                </c:pt>
                <c:pt idx="259">
                  <c:v>-0.16123158294533896</c:v>
                </c:pt>
                <c:pt idx="260">
                  <c:v>-0.18089999803129658</c:v>
                </c:pt>
                <c:pt idx="261">
                  <c:v>-0.20155371247596565</c:v>
                </c:pt>
                <c:pt idx="262">
                  <c:v>-0.19439530153886231</c:v>
                </c:pt>
                <c:pt idx="263">
                  <c:v>-0.19460480008410874</c:v>
                </c:pt>
                <c:pt idx="264">
                  <c:v>-0.17332399422990691</c:v>
                </c:pt>
                <c:pt idx="265">
                  <c:v>-0.14033853845596839</c:v>
                </c:pt>
                <c:pt idx="266">
                  <c:v>-0.13161711614084531</c:v>
                </c:pt>
                <c:pt idx="267">
                  <c:v>-0.11608318509558807</c:v>
                </c:pt>
                <c:pt idx="268">
                  <c:v>-0.11945884560462383</c:v>
                </c:pt>
                <c:pt idx="269">
                  <c:v>-0.13973208980633145</c:v>
                </c:pt>
                <c:pt idx="270">
                  <c:v>-0.14261281482313248</c:v>
                </c:pt>
                <c:pt idx="271">
                  <c:v>-0.15227199007669373</c:v>
                </c:pt>
                <c:pt idx="272">
                  <c:v>-0.14839156635607315</c:v>
                </c:pt>
                <c:pt idx="273">
                  <c:v>-0.1374259667040868</c:v>
                </c:pt>
                <c:pt idx="274">
                  <c:v>-0.1426209766537998</c:v>
                </c:pt>
                <c:pt idx="275">
                  <c:v>-0.13370586886499214</c:v>
                </c:pt>
                <c:pt idx="276">
                  <c:v>-0.13064049106963371</c:v>
                </c:pt>
                <c:pt idx="277">
                  <c:v>-0.11491368181286477</c:v>
                </c:pt>
                <c:pt idx="278">
                  <c:v>-0.10270541068261174</c:v>
                </c:pt>
                <c:pt idx="279">
                  <c:v>-0.11655712984282546</c:v>
                </c:pt>
                <c:pt idx="280">
                  <c:v>-0.13773297151468905</c:v>
                </c:pt>
                <c:pt idx="281">
                  <c:v>-0.16200777740984351</c:v>
                </c:pt>
                <c:pt idx="282">
                  <c:v>-0.17528938788812748</c:v>
                </c:pt>
                <c:pt idx="283">
                  <c:v>-0.17363900409628508</c:v>
                </c:pt>
                <c:pt idx="284">
                  <c:v>-0.18184816251103858</c:v>
                </c:pt>
                <c:pt idx="285">
                  <c:v>-0.18090602050190024</c:v>
                </c:pt>
                <c:pt idx="286">
                  <c:v>-0.17670014216491697</c:v>
                </c:pt>
                <c:pt idx="287">
                  <c:v>-0.18265861224688984</c:v>
                </c:pt>
                <c:pt idx="288">
                  <c:v>-0.15123730624700205</c:v>
                </c:pt>
                <c:pt idx="289">
                  <c:v>-0.16589214223721915</c:v>
                </c:pt>
                <c:pt idx="290">
                  <c:v>-0.17209566947856803</c:v>
                </c:pt>
                <c:pt idx="291">
                  <c:v>-0.17389096070850785</c:v>
                </c:pt>
                <c:pt idx="292">
                  <c:v>-0.18756376540986996</c:v>
                </c:pt>
                <c:pt idx="293">
                  <c:v>-0.18395402530493427</c:v>
                </c:pt>
                <c:pt idx="294">
                  <c:v>-0.19867566495802602</c:v>
                </c:pt>
                <c:pt idx="295">
                  <c:v>-0.2070939623388291</c:v>
                </c:pt>
                <c:pt idx="296">
                  <c:v>-0.22199407060749277</c:v>
                </c:pt>
                <c:pt idx="297">
                  <c:v>-0.21839415322350852</c:v>
                </c:pt>
                <c:pt idx="298">
                  <c:v>-0.19684023671261941</c:v>
                </c:pt>
                <c:pt idx="299">
                  <c:v>-0.17710192695002025</c:v>
                </c:pt>
                <c:pt idx="300">
                  <c:v>-0.15794556804266102</c:v>
                </c:pt>
                <c:pt idx="301">
                  <c:v>-0.13606641907917416</c:v>
                </c:pt>
                <c:pt idx="302">
                  <c:v>-0.12321643644160751</c:v>
                </c:pt>
                <c:pt idx="303">
                  <c:v>-0.1147021549737014</c:v>
                </c:pt>
                <c:pt idx="304">
                  <c:v>-0.101970596901369</c:v>
                </c:pt>
                <c:pt idx="305">
                  <c:v>-9.5071787427813859E-2</c:v>
                </c:pt>
                <c:pt idx="306">
                  <c:v>-8.7131174325934091E-2</c:v>
                </c:pt>
                <c:pt idx="307">
                  <c:v>-8.1284436238466262E-2</c:v>
                </c:pt>
                <c:pt idx="308">
                  <c:v>-7.5260890871720387E-2</c:v>
                </c:pt>
                <c:pt idx="309">
                  <c:v>-6.6332636039329262E-2</c:v>
                </c:pt>
                <c:pt idx="310">
                  <c:v>-6.2983372594669351E-2</c:v>
                </c:pt>
                <c:pt idx="311">
                  <c:v>-6.1194568855909237E-2</c:v>
                </c:pt>
                <c:pt idx="312">
                  <c:v>-6.0476673548971904E-2</c:v>
                </c:pt>
                <c:pt idx="313">
                  <c:v>-6.1561252168363279E-2</c:v>
                </c:pt>
                <c:pt idx="314">
                  <c:v>-5.9455906452087759E-2</c:v>
                </c:pt>
                <c:pt idx="315">
                  <c:v>-5.5485702489594946E-2</c:v>
                </c:pt>
                <c:pt idx="316">
                  <c:v>-5.1380595609875734E-2</c:v>
                </c:pt>
                <c:pt idx="317">
                  <c:v>-5.0390626161341712E-2</c:v>
                </c:pt>
                <c:pt idx="318">
                  <c:v>-4.992894331229869E-2</c:v>
                </c:pt>
                <c:pt idx="319">
                  <c:v>-4.949485662272779E-2</c:v>
                </c:pt>
                <c:pt idx="320">
                  <c:v>-5.0422131753463995E-2</c:v>
                </c:pt>
                <c:pt idx="321">
                  <c:v>-4.7958761309300102E-2</c:v>
                </c:pt>
                <c:pt idx="322">
                  <c:v>-4.5848758489008157E-2</c:v>
                </c:pt>
                <c:pt idx="323">
                  <c:v>-4.4291091295594831E-2</c:v>
                </c:pt>
                <c:pt idx="324">
                  <c:v>-4.144343051883681E-2</c:v>
                </c:pt>
                <c:pt idx="325">
                  <c:v>-4.1228486113276452E-2</c:v>
                </c:pt>
                <c:pt idx="326">
                  <c:v>-4.0534087126796403E-2</c:v>
                </c:pt>
                <c:pt idx="327">
                  <c:v>-3.9585349070199172E-2</c:v>
                </c:pt>
                <c:pt idx="328">
                  <c:v>-4.0883277746373681E-2</c:v>
                </c:pt>
                <c:pt idx="329">
                  <c:v>-3.92054804655112E-2</c:v>
                </c:pt>
                <c:pt idx="330">
                  <c:v>-3.7788425428228245E-2</c:v>
                </c:pt>
                <c:pt idx="331">
                  <c:v>-3.6634098121742897E-2</c:v>
                </c:pt>
                <c:pt idx="332">
                  <c:v>-3.7692144651163995E-2</c:v>
                </c:pt>
                <c:pt idx="333">
                  <c:v>-4.0047858828898164E-2</c:v>
                </c:pt>
                <c:pt idx="334">
                  <c:v>-4.151960115828679E-2</c:v>
                </c:pt>
                <c:pt idx="335">
                  <c:v>-4.4761374915222696E-2</c:v>
                </c:pt>
                <c:pt idx="336">
                  <c:v>-4.2884719635023605E-2</c:v>
                </c:pt>
                <c:pt idx="337">
                  <c:v>-3.9723734249813236E-2</c:v>
                </c:pt>
                <c:pt idx="338">
                  <c:v>-4.1386048511738882E-2</c:v>
                </c:pt>
                <c:pt idx="339">
                  <c:v>-4.1405557667586024E-2</c:v>
                </c:pt>
                <c:pt idx="340">
                  <c:v>-4.6149115869510315E-2</c:v>
                </c:pt>
                <c:pt idx="341">
                  <c:v>-5.1386090662860096E-2</c:v>
                </c:pt>
                <c:pt idx="342">
                  <c:v>-5.3737341086766144E-2</c:v>
                </c:pt>
                <c:pt idx="343">
                  <c:v>-5.5426302000613492E-2</c:v>
                </c:pt>
                <c:pt idx="344">
                  <c:v>-5.1844009030866667E-2</c:v>
                </c:pt>
                <c:pt idx="345">
                  <c:v>-5.2061202620151958E-2</c:v>
                </c:pt>
                <c:pt idx="346">
                  <c:v>-4.9997271545829947E-2</c:v>
                </c:pt>
                <c:pt idx="347">
                  <c:v>-4.9247993607098861E-2</c:v>
                </c:pt>
                <c:pt idx="348">
                  <c:v>-5.5945982739590672E-2</c:v>
                </c:pt>
                <c:pt idx="349">
                  <c:v>-5.9334581246568041E-2</c:v>
                </c:pt>
                <c:pt idx="350">
                  <c:v>-6.6192362304461128E-2</c:v>
                </c:pt>
                <c:pt idx="351">
                  <c:v>-7.0421829107812584E-2</c:v>
                </c:pt>
                <c:pt idx="352">
                  <c:v>-6.7571706460929692E-2</c:v>
                </c:pt>
                <c:pt idx="353">
                  <c:v>-7.3819396158827266E-2</c:v>
                </c:pt>
                <c:pt idx="354">
                  <c:v>-7.2206691051047434E-2</c:v>
                </c:pt>
                <c:pt idx="355">
                  <c:v>-7.3799667202973207E-2</c:v>
                </c:pt>
                <c:pt idx="356">
                  <c:v>-8.0820524875859334E-2</c:v>
                </c:pt>
                <c:pt idx="357">
                  <c:v>-7.5097771777149658E-2</c:v>
                </c:pt>
                <c:pt idx="358">
                  <c:v>-7.9826088768543801E-2</c:v>
                </c:pt>
                <c:pt idx="359">
                  <c:v>-7.9207790388137966E-2</c:v>
                </c:pt>
                <c:pt idx="360">
                  <c:v>-7.8636762233592783E-2</c:v>
                </c:pt>
                <c:pt idx="361">
                  <c:v>-8.2930791668029524E-2</c:v>
                </c:pt>
                <c:pt idx="362">
                  <c:v>-8.4414709613175265E-2</c:v>
                </c:pt>
                <c:pt idx="363">
                  <c:v>-0.10182479254916121</c:v>
                </c:pt>
                <c:pt idx="364">
                  <c:v>-0.11444644137521304</c:v>
                </c:pt>
                <c:pt idx="365">
                  <c:v>-0.13018913523236314</c:v>
                </c:pt>
                <c:pt idx="366">
                  <c:v>-0.13227795717273355</c:v>
                </c:pt>
                <c:pt idx="367">
                  <c:v>-0.13702040851904346</c:v>
                </c:pt>
                <c:pt idx="368">
                  <c:v>-0.14333807969076906</c:v>
                </c:pt>
                <c:pt idx="369">
                  <c:v>-0.13720389366371777</c:v>
                </c:pt>
                <c:pt idx="370">
                  <c:v>-0.14615987912248984</c:v>
                </c:pt>
                <c:pt idx="371">
                  <c:v>-0.14523948582056673</c:v>
                </c:pt>
                <c:pt idx="372">
                  <c:v>-0.131136221328231</c:v>
                </c:pt>
                <c:pt idx="373">
                  <c:v>-0.13009713589940294</c:v>
                </c:pt>
                <c:pt idx="374">
                  <c:v>-0.13345339710185539</c:v>
                </c:pt>
                <c:pt idx="375">
                  <c:v>-0.12090559229158865</c:v>
                </c:pt>
                <c:pt idx="376">
                  <c:v>-0.13353647032433391</c:v>
                </c:pt>
                <c:pt idx="377">
                  <c:v>-0.14616139462870031</c:v>
                </c:pt>
                <c:pt idx="378">
                  <c:v>-0.15443113396493452</c:v>
                </c:pt>
                <c:pt idx="379">
                  <c:v>-0.17181476771030585</c:v>
                </c:pt>
                <c:pt idx="380">
                  <c:v>-0.18740533935298592</c:v>
                </c:pt>
                <c:pt idx="381">
                  <c:v>-0.18784793896471852</c:v>
                </c:pt>
                <c:pt idx="382">
                  <c:v>-0.18059686428130617</c:v>
                </c:pt>
                <c:pt idx="383">
                  <c:v>-0.17051235232533002</c:v>
                </c:pt>
                <c:pt idx="384">
                  <c:v>-0.14135013234448079</c:v>
                </c:pt>
                <c:pt idx="385">
                  <c:v>-0.12096198514245138</c:v>
                </c:pt>
                <c:pt idx="386">
                  <c:v>-0.10222577971741342</c:v>
                </c:pt>
                <c:pt idx="387">
                  <c:v>-9.1161563755942698E-2</c:v>
                </c:pt>
                <c:pt idx="388">
                  <c:v>-9.2363644855748384E-2</c:v>
                </c:pt>
                <c:pt idx="389">
                  <c:v>-8.858084322250942E-2</c:v>
                </c:pt>
                <c:pt idx="390">
                  <c:v>-8.7615785462431539E-2</c:v>
                </c:pt>
                <c:pt idx="391">
                  <c:v>-8.2198809113525784E-2</c:v>
                </c:pt>
                <c:pt idx="392">
                  <c:v>-7.3869667538124462E-2</c:v>
                </c:pt>
                <c:pt idx="393">
                  <c:v>-7.4573175657032753E-2</c:v>
                </c:pt>
                <c:pt idx="394">
                  <c:v>-8.1939215090744588E-2</c:v>
                </c:pt>
                <c:pt idx="395">
                  <c:v>-9.610854853622175E-2</c:v>
                </c:pt>
                <c:pt idx="396">
                  <c:v>-0.10913059227685823</c:v>
                </c:pt>
                <c:pt idx="397">
                  <c:v>-0.11899076772119216</c:v>
                </c:pt>
                <c:pt idx="398">
                  <c:v>-0.11781810806352833</c:v>
                </c:pt>
                <c:pt idx="399">
                  <c:v>-0.10929510626647831</c:v>
                </c:pt>
                <c:pt idx="400">
                  <c:v>-0.10368490996282104</c:v>
                </c:pt>
                <c:pt idx="401">
                  <c:v>-0.10211842890863387</c:v>
                </c:pt>
                <c:pt idx="402">
                  <c:v>-0.10898193922874139</c:v>
                </c:pt>
                <c:pt idx="403">
                  <c:v>-0.11896358600050666</c:v>
                </c:pt>
                <c:pt idx="404">
                  <c:v>-0.14172062112369924</c:v>
                </c:pt>
                <c:pt idx="405">
                  <c:v>-0.1533981605909136</c:v>
                </c:pt>
                <c:pt idx="406">
                  <c:v>-0.14475706246967615</c:v>
                </c:pt>
                <c:pt idx="407">
                  <c:v>-0.13174125355409994</c:v>
                </c:pt>
                <c:pt idx="408">
                  <c:v>-0.10271188067795081</c:v>
                </c:pt>
                <c:pt idx="409">
                  <c:v>-8.6993153956461816E-2</c:v>
                </c:pt>
                <c:pt idx="410">
                  <c:v>-0.11632893971331593</c:v>
                </c:pt>
                <c:pt idx="411">
                  <c:v>-0.13320436056824492</c:v>
                </c:pt>
                <c:pt idx="412">
                  <c:v>-0.13716926729812706</c:v>
                </c:pt>
                <c:pt idx="413">
                  <c:v>-0.13591419314262299</c:v>
                </c:pt>
                <c:pt idx="414">
                  <c:v>-0.11058780725759204</c:v>
                </c:pt>
                <c:pt idx="415">
                  <c:v>-0.11669092886211088</c:v>
                </c:pt>
                <c:pt idx="416">
                  <c:v>-0.14242025101732175</c:v>
                </c:pt>
                <c:pt idx="417">
                  <c:v>-0.17541956885831772</c:v>
                </c:pt>
                <c:pt idx="418">
                  <c:v>-0.18133074643324279</c:v>
                </c:pt>
                <c:pt idx="419">
                  <c:v>-0.18599598431934342</c:v>
                </c:pt>
                <c:pt idx="420">
                  <c:v>-0.18980082472057536</c:v>
                </c:pt>
                <c:pt idx="421">
                  <c:v>-0.17019230622768192</c:v>
                </c:pt>
                <c:pt idx="422">
                  <c:v>-0.1891437233423256</c:v>
                </c:pt>
                <c:pt idx="423">
                  <c:v>-0.19222793116839687</c:v>
                </c:pt>
                <c:pt idx="424">
                  <c:v>-0.18946317772623383</c:v>
                </c:pt>
                <c:pt idx="425">
                  <c:v>-0.23636368942482805</c:v>
                </c:pt>
                <c:pt idx="426">
                  <c:v>-0.23724833416516442</c:v>
                </c:pt>
                <c:pt idx="427">
                  <c:v>-0.22230765836283017</c:v>
                </c:pt>
                <c:pt idx="428">
                  <c:v>-0.21116791213532982</c:v>
                </c:pt>
                <c:pt idx="429">
                  <c:v>-0.15806215333119666</c:v>
                </c:pt>
                <c:pt idx="430">
                  <c:v>-0.15883066736642082</c:v>
                </c:pt>
                <c:pt idx="431">
                  <c:v>-0.16622370713102164</c:v>
                </c:pt>
                <c:pt idx="432">
                  <c:v>-0.18436171952506528</c:v>
                </c:pt>
                <c:pt idx="433">
                  <c:v>-0.20320902045995196</c:v>
                </c:pt>
                <c:pt idx="434">
                  <c:v>-0.17742813073801794</c:v>
                </c:pt>
                <c:pt idx="435">
                  <c:v>-0.18002326820758949</c:v>
                </c:pt>
                <c:pt idx="436">
                  <c:v>-0.15456956857981963</c:v>
                </c:pt>
                <c:pt idx="437">
                  <c:v>-0.16934344887220837</c:v>
                </c:pt>
                <c:pt idx="438">
                  <c:v>-0.21135989663894672</c:v>
                </c:pt>
                <c:pt idx="439">
                  <c:v>-0.23588356347230011</c:v>
                </c:pt>
                <c:pt idx="440">
                  <c:v>-0.28260492027561351</c:v>
                </c:pt>
                <c:pt idx="441">
                  <c:v>-0.28030392268811333</c:v>
                </c:pt>
                <c:pt idx="442">
                  <c:v>-0.279015597479848</c:v>
                </c:pt>
                <c:pt idx="443">
                  <c:v>-0.26536259624232794</c:v>
                </c:pt>
                <c:pt idx="444">
                  <c:v>-0.24148226601902234</c:v>
                </c:pt>
                <c:pt idx="445">
                  <c:v>-0.24920832426143313</c:v>
                </c:pt>
                <c:pt idx="446">
                  <c:v>-0.24406172144633576</c:v>
                </c:pt>
                <c:pt idx="447">
                  <c:v>-0.24489952914891572</c:v>
                </c:pt>
                <c:pt idx="448">
                  <c:v>-0.24211921212804738</c:v>
                </c:pt>
                <c:pt idx="449">
                  <c:v>-0.22436433613523726</c:v>
                </c:pt>
                <c:pt idx="450">
                  <c:v>-0.21316275478524882</c:v>
                </c:pt>
                <c:pt idx="451">
                  <c:v>-0.1994375469616621</c:v>
                </c:pt>
                <c:pt idx="452">
                  <c:v>-0.18851701982071323</c:v>
                </c:pt>
                <c:pt idx="453">
                  <c:v>-0.17519508877526646</c:v>
                </c:pt>
                <c:pt idx="454">
                  <c:v>-0.15259462400084173</c:v>
                </c:pt>
                <c:pt idx="455">
                  <c:v>-0.13781547856174026</c:v>
                </c:pt>
                <c:pt idx="456">
                  <c:v>-0.12330079322860071</c:v>
                </c:pt>
                <c:pt idx="457">
                  <c:v>-0.11837730996522322</c:v>
                </c:pt>
                <c:pt idx="458">
                  <c:v>-0.12513231068411856</c:v>
                </c:pt>
                <c:pt idx="459">
                  <c:v>-0.12664451384896258</c:v>
                </c:pt>
                <c:pt idx="460">
                  <c:v>-0.12006068541497161</c:v>
                </c:pt>
                <c:pt idx="461">
                  <c:v>-0.11823920323631754</c:v>
                </c:pt>
                <c:pt idx="462">
                  <c:v>-0.11175680704352287</c:v>
                </c:pt>
                <c:pt idx="463">
                  <c:v>-0.1014910198132814</c:v>
                </c:pt>
                <c:pt idx="464">
                  <c:v>-0.11133224562904581</c:v>
                </c:pt>
                <c:pt idx="465">
                  <c:v>-0.10035301944703112</c:v>
                </c:pt>
                <c:pt idx="466">
                  <c:v>-8.7310040230299479E-2</c:v>
                </c:pt>
                <c:pt idx="467">
                  <c:v>-0.10100417907066594</c:v>
                </c:pt>
                <c:pt idx="468">
                  <c:v>-9.7738136095702199E-2</c:v>
                </c:pt>
                <c:pt idx="469">
                  <c:v>-0.10942442230467503</c:v>
                </c:pt>
                <c:pt idx="470">
                  <c:v>-0.12634278980083402</c:v>
                </c:pt>
                <c:pt idx="471">
                  <c:v>-0.12591878924158473</c:v>
                </c:pt>
                <c:pt idx="472">
                  <c:v>-0.12840393658088844</c:v>
                </c:pt>
                <c:pt idx="473">
                  <c:v>-0.1347685146465909</c:v>
                </c:pt>
                <c:pt idx="474">
                  <c:v>-0.13288628616116324</c:v>
                </c:pt>
                <c:pt idx="475">
                  <c:v>-0.14224506866611802</c:v>
                </c:pt>
                <c:pt idx="476">
                  <c:v>-0.15755286125511048</c:v>
                </c:pt>
                <c:pt idx="477">
                  <c:v>-0.1636175309106162</c:v>
                </c:pt>
                <c:pt idx="478">
                  <c:v>-0.16162836368861391</c:v>
                </c:pt>
                <c:pt idx="479">
                  <c:v>-0.17662407168567859</c:v>
                </c:pt>
                <c:pt idx="480">
                  <c:v>-0.17617957692561226</c:v>
                </c:pt>
                <c:pt idx="481">
                  <c:v>-0.16852964097452255</c:v>
                </c:pt>
                <c:pt idx="482">
                  <c:v>-0.1775361673911359</c:v>
                </c:pt>
                <c:pt idx="483">
                  <c:v>-0.14932650537437708</c:v>
                </c:pt>
                <c:pt idx="484">
                  <c:v>-0.14011817024627277</c:v>
                </c:pt>
                <c:pt idx="485">
                  <c:v>-0.1533449451524227</c:v>
                </c:pt>
                <c:pt idx="486">
                  <c:v>-0.18277670409923949</c:v>
                </c:pt>
                <c:pt idx="487">
                  <c:v>-0.22331815499536389</c:v>
                </c:pt>
                <c:pt idx="488">
                  <c:v>-0.26395526927429414</c:v>
                </c:pt>
                <c:pt idx="489">
                  <c:v>-0.30161146027124763</c:v>
                </c:pt>
                <c:pt idx="490">
                  <c:v>-0.29651831042814797</c:v>
                </c:pt>
                <c:pt idx="491">
                  <c:v>-0.28488010894945281</c:v>
                </c:pt>
                <c:pt idx="492">
                  <c:v>-0.28246326933997751</c:v>
                </c:pt>
                <c:pt idx="493">
                  <c:v>-0.25873816818733741</c:v>
                </c:pt>
                <c:pt idx="494">
                  <c:v>-0.23116811826296263</c:v>
                </c:pt>
                <c:pt idx="495">
                  <c:v>-0.22107168590637388</c:v>
                </c:pt>
                <c:pt idx="496">
                  <c:v>-0.20653208855568439</c:v>
                </c:pt>
                <c:pt idx="497">
                  <c:v>-0.20356515880819437</c:v>
                </c:pt>
                <c:pt idx="498">
                  <c:v>-0.21299094115302358</c:v>
                </c:pt>
                <c:pt idx="499">
                  <c:v>-0.22291664167515901</c:v>
                </c:pt>
                <c:pt idx="500">
                  <c:v>-0.21881375593960939</c:v>
                </c:pt>
                <c:pt idx="501">
                  <c:v>-0.20020472652776677</c:v>
                </c:pt>
                <c:pt idx="502">
                  <c:v>-0.2150516749817977</c:v>
                </c:pt>
                <c:pt idx="503">
                  <c:v>-0.22287485896864018</c:v>
                </c:pt>
                <c:pt idx="504">
                  <c:v>-0.20785789648602554</c:v>
                </c:pt>
                <c:pt idx="505">
                  <c:v>-0.19399404121391911</c:v>
                </c:pt>
                <c:pt idx="506">
                  <c:v>-0.1669600298641315</c:v>
                </c:pt>
                <c:pt idx="507">
                  <c:v>-0.13235167725300609</c:v>
                </c:pt>
                <c:pt idx="508">
                  <c:v>-0.14265449981496681</c:v>
                </c:pt>
                <c:pt idx="509">
                  <c:v>-0.17940566682489564</c:v>
                </c:pt>
                <c:pt idx="510">
                  <c:v>-0.19237807974868898</c:v>
                </c:pt>
                <c:pt idx="511">
                  <c:v>-0.22483679399380163</c:v>
                </c:pt>
                <c:pt idx="512">
                  <c:v>-0.21273233320259949</c:v>
                </c:pt>
                <c:pt idx="513">
                  <c:v>-0.19520279244554023</c:v>
                </c:pt>
                <c:pt idx="514">
                  <c:v>-0.1872134321018947</c:v>
                </c:pt>
                <c:pt idx="515">
                  <c:v>-0.1534850972153517</c:v>
                </c:pt>
                <c:pt idx="516">
                  <c:v>-0.15514577192781231</c:v>
                </c:pt>
                <c:pt idx="517">
                  <c:v>-0.14731130142909138</c:v>
                </c:pt>
                <c:pt idx="518">
                  <c:v>-0.13040857150781451</c:v>
                </c:pt>
                <c:pt idx="519">
                  <c:v>-0.15165340105388939</c:v>
                </c:pt>
                <c:pt idx="520">
                  <c:v>-0.1516892098230479</c:v>
                </c:pt>
                <c:pt idx="521">
                  <c:v>-0.15695073742117338</c:v>
                </c:pt>
                <c:pt idx="522">
                  <c:v>-0.1706843779357452</c:v>
                </c:pt>
                <c:pt idx="523">
                  <c:v>-0.17752577911834314</c:v>
                </c:pt>
                <c:pt idx="524">
                  <c:v>-0.18541776862103318</c:v>
                </c:pt>
                <c:pt idx="525">
                  <c:v>-0.20496273693659428</c:v>
                </c:pt>
                <c:pt idx="526">
                  <c:v>-0.22488078742349291</c:v>
                </c:pt>
                <c:pt idx="527">
                  <c:v>-0.21718927094470702</c:v>
                </c:pt>
                <c:pt idx="528">
                  <c:v>-0.22946382851848696</c:v>
                </c:pt>
                <c:pt idx="529">
                  <c:v>-0.1999288084502166</c:v>
                </c:pt>
                <c:pt idx="530">
                  <c:v>-0.19848312410023283</c:v>
                </c:pt>
                <c:pt idx="531">
                  <c:v>-0.18437668659436757</c:v>
                </c:pt>
                <c:pt idx="532">
                  <c:v>-0.18744200308726863</c:v>
                </c:pt>
                <c:pt idx="533">
                  <c:v>-0.19856844182001343</c:v>
                </c:pt>
                <c:pt idx="534">
                  <c:v>-0.20153677320327437</c:v>
                </c:pt>
                <c:pt idx="535">
                  <c:v>-0.22057352466793384</c:v>
                </c:pt>
                <c:pt idx="536">
                  <c:v>-0.20298692878444008</c:v>
                </c:pt>
                <c:pt idx="537">
                  <c:v>-0.17944469257889453</c:v>
                </c:pt>
                <c:pt idx="538">
                  <c:v>-0.14892057482095683</c:v>
                </c:pt>
                <c:pt idx="539">
                  <c:v>-0.13380793690903497</c:v>
                </c:pt>
                <c:pt idx="540">
                  <c:v>-0.13510019664390571</c:v>
                </c:pt>
                <c:pt idx="541">
                  <c:v>-0.1512041190202581</c:v>
                </c:pt>
                <c:pt idx="542">
                  <c:v>-0.15376302761392882</c:v>
                </c:pt>
                <c:pt idx="543">
                  <c:v>-0.17990787324686525</c:v>
                </c:pt>
                <c:pt idx="544">
                  <c:v>-0.20073803215902519</c:v>
                </c:pt>
                <c:pt idx="545">
                  <c:v>-0.217310821673565</c:v>
                </c:pt>
                <c:pt idx="546">
                  <c:v>-0.22602234110879485</c:v>
                </c:pt>
                <c:pt idx="547">
                  <c:v>-0.19216621050181454</c:v>
                </c:pt>
                <c:pt idx="548">
                  <c:v>-0.16024396705140792</c:v>
                </c:pt>
                <c:pt idx="549">
                  <c:v>-0.14269124241012654</c:v>
                </c:pt>
                <c:pt idx="550">
                  <c:v>-0.13353280812043519</c:v>
                </c:pt>
                <c:pt idx="551">
                  <c:v>-0.13081083009265954</c:v>
                </c:pt>
                <c:pt idx="552">
                  <c:v>-0.12549224443244333</c:v>
                </c:pt>
                <c:pt idx="553">
                  <c:v>-0.12634519466263705</c:v>
                </c:pt>
                <c:pt idx="554">
                  <c:v>-0.143541918469893</c:v>
                </c:pt>
                <c:pt idx="555">
                  <c:v>-0.14693357703489912</c:v>
                </c:pt>
                <c:pt idx="556">
                  <c:v>-0.15673016811807522</c:v>
                </c:pt>
                <c:pt idx="557">
                  <c:v>-0.15384691800281894</c:v>
                </c:pt>
                <c:pt idx="558">
                  <c:v>-0.13816299159929429</c:v>
                </c:pt>
                <c:pt idx="559">
                  <c:v>-0.13455854091642014</c:v>
                </c:pt>
                <c:pt idx="560">
                  <c:v>-0.12483405165930378</c:v>
                </c:pt>
                <c:pt idx="561">
                  <c:v>-0.11555714958981606</c:v>
                </c:pt>
                <c:pt idx="562">
                  <c:v>-0.12012572668908486</c:v>
                </c:pt>
                <c:pt idx="563">
                  <c:v>-0.12953883886686995</c:v>
                </c:pt>
                <c:pt idx="564">
                  <c:v>-0.13159159613391336</c:v>
                </c:pt>
                <c:pt idx="565">
                  <c:v>-0.13450222166816275</c:v>
                </c:pt>
                <c:pt idx="566">
                  <c:v>-0.12755243772480102</c:v>
                </c:pt>
                <c:pt idx="567">
                  <c:v>-0.11602163004597876</c:v>
                </c:pt>
                <c:pt idx="568">
                  <c:v>-0.11063767067906838</c:v>
                </c:pt>
                <c:pt idx="569">
                  <c:v>-0.11447203871479704</c:v>
                </c:pt>
                <c:pt idx="570">
                  <c:v>-9.7846676484731568E-2</c:v>
                </c:pt>
                <c:pt idx="571">
                  <c:v>-8.8791584615705757E-2</c:v>
                </c:pt>
                <c:pt idx="572">
                  <c:v>-8.2318682963785778E-2</c:v>
                </c:pt>
                <c:pt idx="573">
                  <c:v>-6.7083306364318251E-2</c:v>
                </c:pt>
                <c:pt idx="574">
                  <c:v>-8.4249060295331829E-2</c:v>
                </c:pt>
                <c:pt idx="575">
                  <c:v>-9.5894968117154228E-2</c:v>
                </c:pt>
                <c:pt idx="576">
                  <c:v>-0.11346070057198117</c:v>
                </c:pt>
                <c:pt idx="577">
                  <c:v>-0.11705148146811654</c:v>
                </c:pt>
                <c:pt idx="578">
                  <c:v>-0.10572441864345136</c:v>
                </c:pt>
                <c:pt idx="579">
                  <c:v>-0.10688972864632534</c:v>
                </c:pt>
                <c:pt idx="580">
                  <c:v>-0.10746250981056715</c:v>
                </c:pt>
                <c:pt idx="581">
                  <c:v>-0.11816300296305574</c:v>
                </c:pt>
                <c:pt idx="582">
                  <c:v>-0.12971595451545376</c:v>
                </c:pt>
                <c:pt idx="583">
                  <c:v>-0.12949004977291281</c:v>
                </c:pt>
                <c:pt idx="584">
                  <c:v>-0.11199018813202419</c:v>
                </c:pt>
                <c:pt idx="585">
                  <c:v>-0.10725611225092818</c:v>
                </c:pt>
                <c:pt idx="586">
                  <c:v>-9.5864742394433197E-2</c:v>
                </c:pt>
                <c:pt idx="587">
                  <c:v>-8.3892951321372311E-2</c:v>
                </c:pt>
                <c:pt idx="588">
                  <c:v>-7.9894255279330834E-2</c:v>
                </c:pt>
                <c:pt idx="589">
                  <c:v>-6.8481260399429811E-2</c:v>
                </c:pt>
                <c:pt idx="590">
                  <c:v>-7.2786396694971847E-2</c:v>
                </c:pt>
                <c:pt idx="591">
                  <c:v>-7.5827024136545407E-2</c:v>
                </c:pt>
                <c:pt idx="592">
                  <c:v>-7.4434930525375836E-2</c:v>
                </c:pt>
                <c:pt idx="593">
                  <c:v>-7.7419681379914687E-2</c:v>
                </c:pt>
                <c:pt idx="594">
                  <c:v>-7.7143906762718317E-2</c:v>
                </c:pt>
                <c:pt idx="595">
                  <c:v>-6.8879301916901198E-2</c:v>
                </c:pt>
                <c:pt idx="596">
                  <c:v>-7.2328346494658372E-2</c:v>
                </c:pt>
                <c:pt idx="597">
                  <c:v>-6.9210605892952859E-2</c:v>
                </c:pt>
                <c:pt idx="598">
                  <c:v>-6.681440151980525E-2</c:v>
                </c:pt>
                <c:pt idx="599">
                  <c:v>-7.3365843121392521E-2</c:v>
                </c:pt>
                <c:pt idx="600">
                  <c:v>-7.6720319143848179E-2</c:v>
                </c:pt>
                <c:pt idx="601">
                  <c:v>-7.9529857137480148E-2</c:v>
                </c:pt>
                <c:pt idx="602">
                  <c:v>-8.9066563614467631E-2</c:v>
                </c:pt>
                <c:pt idx="603">
                  <c:v>-8.9705310110263739E-2</c:v>
                </c:pt>
                <c:pt idx="604">
                  <c:v>-8.8412598983935831E-2</c:v>
                </c:pt>
                <c:pt idx="605">
                  <c:v>-8.7868247714306347E-2</c:v>
                </c:pt>
                <c:pt idx="606">
                  <c:v>-8.5464302326997171E-2</c:v>
                </c:pt>
                <c:pt idx="607">
                  <c:v>-8.8198280455541803E-2</c:v>
                </c:pt>
                <c:pt idx="608">
                  <c:v>-9.1390888635502196E-2</c:v>
                </c:pt>
                <c:pt idx="609">
                  <c:v>-9.4959375476334498E-2</c:v>
                </c:pt>
                <c:pt idx="610">
                  <c:v>-9.8546104908466645E-2</c:v>
                </c:pt>
                <c:pt idx="611">
                  <c:v>-0.10512336837636874</c:v>
                </c:pt>
                <c:pt idx="612">
                  <c:v>-0.1307361007102571</c:v>
                </c:pt>
                <c:pt idx="613">
                  <c:v>-0.13510270790513451</c:v>
                </c:pt>
                <c:pt idx="614">
                  <c:v>-0.1355881534231145</c:v>
                </c:pt>
                <c:pt idx="615">
                  <c:v>-0.12405502721729611</c:v>
                </c:pt>
                <c:pt idx="616">
                  <c:v>-9.258793379153954E-2</c:v>
                </c:pt>
                <c:pt idx="617">
                  <c:v>-8.9944325074890003E-2</c:v>
                </c:pt>
                <c:pt idx="618">
                  <c:v>-7.5705637726866976E-2</c:v>
                </c:pt>
                <c:pt idx="619">
                  <c:v>-8.0454405482402194E-2</c:v>
                </c:pt>
                <c:pt idx="620">
                  <c:v>-9.6045773747901242E-2</c:v>
                </c:pt>
                <c:pt idx="621">
                  <c:v>-0.12039366925574334</c:v>
                </c:pt>
                <c:pt idx="622">
                  <c:v>-0.12370592155655004</c:v>
                </c:pt>
                <c:pt idx="623">
                  <c:v>-0.1246220298482581</c:v>
                </c:pt>
                <c:pt idx="624">
                  <c:v>-0.11497302552064061</c:v>
                </c:pt>
                <c:pt idx="625">
                  <c:v>-9.8921839847829512E-2</c:v>
                </c:pt>
                <c:pt idx="626">
                  <c:v>-0.12729103532602393</c:v>
                </c:pt>
                <c:pt idx="627">
                  <c:v>-0.14057058437666423</c:v>
                </c:pt>
                <c:pt idx="628">
                  <c:v>-0.16489905644800942</c:v>
                </c:pt>
                <c:pt idx="629">
                  <c:v>-0.18024094151645903</c:v>
                </c:pt>
                <c:pt idx="630">
                  <c:v>-0.16787352200607658</c:v>
                </c:pt>
                <c:pt idx="631">
                  <c:v>-0.17226855090170393</c:v>
                </c:pt>
                <c:pt idx="632">
                  <c:v>-0.15704520558318216</c:v>
                </c:pt>
                <c:pt idx="633">
                  <c:v>-0.14793023519298507</c:v>
                </c:pt>
                <c:pt idx="634">
                  <c:v>-0.17462871957577417</c:v>
                </c:pt>
                <c:pt idx="635">
                  <c:v>-0.17777807156375328</c:v>
                </c:pt>
                <c:pt idx="636">
                  <c:v>-0.18720019925713077</c:v>
                </c:pt>
                <c:pt idx="637">
                  <c:v>-0.17451963666179926</c:v>
                </c:pt>
                <c:pt idx="638">
                  <c:v>-0.14805218965526354</c:v>
                </c:pt>
                <c:pt idx="639">
                  <c:v>-0.14279344122636228</c:v>
                </c:pt>
                <c:pt idx="640">
                  <c:v>-0.16308844506657988</c:v>
                </c:pt>
                <c:pt idx="641">
                  <c:v>-0.20601603560514192</c:v>
                </c:pt>
                <c:pt idx="642">
                  <c:v>-0.21281186368598487</c:v>
                </c:pt>
                <c:pt idx="643">
                  <c:v>-0.21427183637208719</c:v>
                </c:pt>
                <c:pt idx="644">
                  <c:v>-0.18893227377414676</c:v>
                </c:pt>
                <c:pt idx="645">
                  <c:v>-0.16681280700351897</c:v>
                </c:pt>
                <c:pt idx="646">
                  <c:v>-0.18782816392669857</c:v>
                </c:pt>
                <c:pt idx="647">
                  <c:v>-0.18303128477994493</c:v>
                </c:pt>
                <c:pt idx="648">
                  <c:v>-0.1951694674054365</c:v>
                </c:pt>
                <c:pt idx="649">
                  <c:v>-0.2124483941279082</c:v>
                </c:pt>
                <c:pt idx="650">
                  <c:v>-0.23029916638008108</c:v>
                </c:pt>
                <c:pt idx="651">
                  <c:v>-0.25159302067073303</c:v>
                </c:pt>
                <c:pt idx="652">
                  <c:v>-0.24144257484696008</c:v>
                </c:pt>
                <c:pt idx="653">
                  <c:v>-0.24260284195884152</c:v>
                </c:pt>
                <c:pt idx="654">
                  <c:v>-0.21794239531647122</c:v>
                </c:pt>
                <c:pt idx="655">
                  <c:v>-0.21619013891983813</c:v>
                </c:pt>
                <c:pt idx="656">
                  <c:v>-0.24782204294198379</c:v>
                </c:pt>
                <c:pt idx="657">
                  <c:v>-0.2610630814814151</c:v>
                </c:pt>
                <c:pt idx="658">
                  <c:v>-0.28225135042925831</c:v>
                </c:pt>
                <c:pt idx="659">
                  <c:v>-0.27693209464944984</c:v>
                </c:pt>
                <c:pt idx="660">
                  <c:v>-0.26916928912288651</c:v>
                </c:pt>
                <c:pt idx="661">
                  <c:v>-0.26545179977187644</c:v>
                </c:pt>
                <c:pt idx="662">
                  <c:v>-0.24629090517032956</c:v>
                </c:pt>
                <c:pt idx="663">
                  <c:v>-0.25145528971123371</c:v>
                </c:pt>
                <c:pt idx="664">
                  <c:v>-0.24878171856502185</c:v>
                </c:pt>
                <c:pt idx="665">
                  <c:v>-0.24743528062668119</c:v>
                </c:pt>
                <c:pt idx="666">
                  <c:v>-0.25588120248383395</c:v>
                </c:pt>
                <c:pt idx="667">
                  <c:v>-0.24329639378004986</c:v>
                </c:pt>
                <c:pt idx="668">
                  <c:v>-0.22513343675494768</c:v>
                </c:pt>
                <c:pt idx="669">
                  <c:v>-0.19088646799742004</c:v>
                </c:pt>
                <c:pt idx="670">
                  <c:v>-0.16304950626777354</c:v>
                </c:pt>
                <c:pt idx="671">
                  <c:v>-0.18823579155194509</c:v>
                </c:pt>
                <c:pt idx="672">
                  <c:v>-0.19450021835505771</c:v>
                </c:pt>
                <c:pt idx="673">
                  <c:v>-0.2045798167301896</c:v>
                </c:pt>
                <c:pt idx="674">
                  <c:v>-0.20502825016819498</c:v>
                </c:pt>
                <c:pt idx="675">
                  <c:v>-0.1589519728292228</c:v>
                </c:pt>
                <c:pt idx="676">
                  <c:v>-0.17836844225076376</c:v>
                </c:pt>
                <c:pt idx="677">
                  <c:v>-0.17665227181691653</c:v>
                </c:pt>
                <c:pt idx="678">
                  <c:v>-0.19805999829988077</c:v>
                </c:pt>
                <c:pt idx="679">
                  <c:v>-0.23741222918263127</c:v>
                </c:pt>
                <c:pt idx="680">
                  <c:v>-0.23443490066683539</c:v>
                </c:pt>
                <c:pt idx="681">
                  <c:v>-0.25474741256982775</c:v>
                </c:pt>
                <c:pt idx="682">
                  <c:v>-0.24710278296397087</c:v>
                </c:pt>
                <c:pt idx="683">
                  <c:v>-0.23445557374128717</c:v>
                </c:pt>
                <c:pt idx="684">
                  <c:v>-0.21893073629542756</c:v>
                </c:pt>
                <c:pt idx="685">
                  <c:v>-0.20700360915824606</c:v>
                </c:pt>
                <c:pt idx="686">
                  <c:v>-0.21239129263760692</c:v>
                </c:pt>
                <c:pt idx="687">
                  <c:v>-0.18745135587673858</c:v>
                </c:pt>
                <c:pt idx="688">
                  <c:v>-0.17540955075060338</c:v>
                </c:pt>
                <c:pt idx="689">
                  <c:v>-0.15430546840456283</c:v>
                </c:pt>
                <c:pt idx="690">
                  <c:v>-0.13623962922247834</c:v>
                </c:pt>
                <c:pt idx="691">
                  <c:v>-0.15051856541448674</c:v>
                </c:pt>
                <c:pt idx="692">
                  <c:v>-0.15635642280035034</c:v>
                </c:pt>
                <c:pt idx="693">
                  <c:v>-0.15700616857380034</c:v>
                </c:pt>
                <c:pt idx="694">
                  <c:v>-0.14415141283543417</c:v>
                </c:pt>
                <c:pt idx="695">
                  <c:v>-0.1388038201748335</c:v>
                </c:pt>
                <c:pt idx="696">
                  <c:v>-0.13321221183303306</c:v>
                </c:pt>
                <c:pt idx="697">
                  <c:v>-0.12963455718633302</c:v>
                </c:pt>
                <c:pt idx="698">
                  <c:v>-0.14740717254861904</c:v>
                </c:pt>
                <c:pt idx="699">
                  <c:v>-0.17355261333480704</c:v>
                </c:pt>
                <c:pt idx="700">
                  <c:v>-0.20633078422636603</c:v>
                </c:pt>
                <c:pt idx="701">
                  <c:v>-0.22324557289989569</c:v>
                </c:pt>
                <c:pt idx="702">
                  <c:v>-0.21579954672583787</c:v>
                </c:pt>
                <c:pt idx="703">
                  <c:v>-0.18825037875084699</c:v>
                </c:pt>
                <c:pt idx="704">
                  <c:v>-0.14218952538221252</c:v>
                </c:pt>
                <c:pt idx="705">
                  <c:v>-0.11373456762545818</c:v>
                </c:pt>
                <c:pt idx="706">
                  <c:v>-0.11176898882872922</c:v>
                </c:pt>
                <c:pt idx="707">
                  <c:v>-0.1038228331443071</c:v>
                </c:pt>
                <c:pt idx="708">
                  <c:v>-0.10532005090177461</c:v>
                </c:pt>
                <c:pt idx="709">
                  <c:v>-0.10674942919044675</c:v>
                </c:pt>
                <c:pt idx="710">
                  <c:v>-9.2077732072994786E-2</c:v>
                </c:pt>
                <c:pt idx="711">
                  <c:v>-9.4469103451446601E-2</c:v>
                </c:pt>
                <c:pt idx="712">
                  <c:v>-8.7085317131481793E-2</c:v>
                </c:pt>
                <c:pt idx="713">
                  <c:v>-8.1405919736929205E-2</c:v>
                </c:pt>
                <c:pt idx="714">
                  <c:v>-8.3659151196631948E-2</c:v>
                </c:pt>
                <c:pt idx="715">
                  <c:v>-8.2956013656543981E-2</c:v>
                </c:pt>
                <c:pt idx="716">
                  <c:v>-0.1023096419375395</c:v>
                </c:pt>
                <c:pt idx="717">
                  <c:v>-0.10463079263759112</c:v>
                </c:pt>
                <c:pt idx="718">
                  <c:v>-0.1114937700009335</c:v>
                </c:pt>
                <c:pt idx="719">
                  <c:v>-0.11786045599037512</c:v>
                </c:pt>
                <c:pt idx="720">
                  <c:v>-0.12119574172393383</c:v>
                </c:pt>
                <c:pt idx="721">
                  <c:v>-0.13234458992207682</c:v>
                </c:pt>
                <c:pt idx="722">
                  <c:v>-0.1336678492838233</c:v>
                </c:pt>
                <c:pt idx="723">
                  <c:v>-0.14098911497973077</c:v>
                </c:pt>
                <c:pt idx="724">
                  <c:v>-0.14961512364184604</c:v>
                </c:pt>
                <c:pt idx="725">
                  <c:v>-0.15844184883227411</c:v>
                </c:pt>
                <c:pt idx="726">
                  <c:v>-0.15334033378265877</c:v>
                </c:pt>
                <c:pt idx="727">
                  <c:v>-0.13828832027227067</c:v>
                </c:pt>
                <c:pt idx="728">
                  <c:v>-0.12009442128864597</c:v>
                </c:pt>
                <c:pt idx="729">
                  <c:v>-0.11844832946171405</c:v>
                </c:pt>
                <c:pt idx="730">
                  <c:v>-0.13019541688132785</c:v>
                </c:pt>
                <c:pt idx="731">
                  <c:v>-0.14070780467706542</c:v>
                </c:pt>
                <c:pt idx="732">
                  <c:v>-0.15646019341653644</c:v>
                </c:pt>
                <c:pt idx="733">
                  <c:v>-0.15526657565466484</c:v>
                </c:pt>
                <c:pt idx="734">
                  <c:v>-0.14328878436985079</c:v>
                </c:pt>
                <c:pt idx="735">
                  <c:v>-0.15666628582635075</c:v>
                </c:pt>
                <c:pt idx="736">
                  <c:v>-0.14427500029160578</c:v>
                </c:pt>
                <c:pt idx="737">
                  <c:v>-0.14446616813997251</c:v>
                </c:pt>
                <c:pt idx="738">
                  <c:v>-0.15674825128125275</c:v>
                </c:pt>
                <c:pt idx="739">
                  <c:v>-0.14811094211901854</c:v>
                </c:pt>
                <c:pt idx="740">
                  <c:v>-0.14186300351483616</c:v>
                </c:pt>
                <c:pt idx="741">
                  <c:v>-0.13709707181071493</c:v>
                </c:pt>
                <c:pt idx="742">
                  <c:v>-0.1165185492330905</c:v>
                </c:pt>
                <c:pt idx="743">
                  <c:v>-0.10736799641194958</c:v>
                </c:pt>
                <c:pt idx="744">
                  <c:v>-0.13085612162742893</c:v>
                </c:pt>
                <c:pt idx="745">
                  <c:v>-0.12375202502562817</c:v>
                </c:pt>
                <c:pt idx="746">
                  <c:v>-0.12261014345067307</c:v>
                </c:pt>
                <c:pt idx="747">
                  <c:v>-0.1249041273656555</c:v>
                </c:pt>
                <c:pt idx="748">
                  <c:v>-8.5442997293450104E-2</c:v>
                </c:pt>
                <c:pt idx="749">
                  <c:v>-8.4042959941168227E-2</c:v>
                </c:pt>
                <c:pt idx="750">
                  <c:v>-8.3128633560563131E-2</c:v>
                </c:pt>
                <c:pt idx="751">
                  <c:v>-7.027608093413544E-2</c:v>
                </c:pt>
                <c:pt idx="752">
                  <c:v>-6.6776780382454798E-2</c:v>
                </c:pt>
                <c:pt idx="753">
                  <c:v>-6.3673660030409529E-2</c:v>
                </c:pt>
                <c:pt idx="754">
                  <c:v>-5.8151050133597212E-2</c:v>
                </c:pt>
                <c:pt idx="755">
                  <c:v>-4.99576517559258E-2</c:v>
                </c:pt>
                <c:pt idx="756">
                  <c:v>-5.9770351871068814E-2</c:v>
                </c:pt>
                <c:pt idx="757">
                  <c:v>-5.2670557970669038E-2</c:v>
                </c:pt>
                <c:pt idx="758">
                  <c:v>-5.2977950905019722E-2</c:v>
                </c:pt>
                <c:pt idx="759">
                  <c:v>-4.9350475196561841E-2</c:v>
                </c:pt>
                <c:pt idx="760">
                  <c:v>-3.7288383637746711E-2</c:v>
                </c:pt>
                <c:pt idx="761">
                  <c:v>-3.4046012589982202E-2</c:v>
                </c:pt>
                <c:pt idx="762">
                  <c:v>-3.2523173199535141E-2</c:v>
                </c:pt>
                <c:pt idx="763">
                  <c:v>-3.1985057480363219E-2</c:v>
                </c:pt>
                <c:pt idx="764">
                  <c:v>-3.8042387206414771E-2</c:v>
                </c:pt>
                <c:pt idx="765">
                  <c:v>-3.5840413229598286E-2</c:v>
                </c:pt>
                <c:pt idx="766">
                  <c:v>-3.4585580604810665E-2</c:v>
                </c:pt>
                <c:pt idx="767">
                  <c:v>-3.1636283290660344E-2</c:v>
                </c:pt>
                <c:pt idx="768">
                  <c:v>-2.4452385057730494E-2</c:v>
                </c:pt>
                <c:pt idx="769">
                  <c:v>-2.4497583501222067E-2</c:v>
                </c:pt>
                <c:pt idx="770">
                  <c:v>-2.7648522221782323E-2</c:v>
                </c:pt>
                <c:pt idx="771">
                  <c:v>-3.0252157738464666E-2</c:v>
                </c:pt>
                <c:pt idx="772">
                  <c:v>-3.3939480711047382E-2</c:v>
                </c:pt>
                <c:pt idx="773">
                  <c:v>-3.8048180466795561E-2</c:v>
                </c:pt>
                <c:pt idx="774">
                  <c:v>-3.5244433675169828E-2</c:v>
                </c:pt>
                <c:pt idx="775">
                  <c:v>-3.7016199101108926E-2</c:v>
                </c:pt>
                <c:pt idx="776">
                  <c:v>-4.2765749110141749E-2</c:v>
                </c:pt>
                <c:pt idx="777">
                  <c:v>-4.265257014086514E-2</c:v>
                </c:pt>
                <c:pt idx="778">
                  <c:v>-4.2546592098906127E-2</c:v>
                </c:pt>
                <c:pt idx="779">
                  <c:v>-3.7591515988061847E-2</c:v>
                </c:pt>
                <c:pt idx="780">
                  <c:v>-2.6509018729730438E-2</c:v>
                </c:pt>
                <c:pt idx="781">
                  <c:v>-2.3807618599416047E-2</c:v>
                </c:pt>
                <c:pt idx="782">
                  <c:v>-2.1054803717455411E-2</c:v>
                </c:pt>
                <c:pt idx="783">
                  <c:v>-2.5631928924833583E-2</c:v>
                </c:pt>
                <c:pt idx="784">
                  <c:v>-3.0856760836073138E-2</c:v>
                </c:pt>
                <c:pt idx="785">
                  <c:v>-3.5709028723965683E-2</c:v>
                </c:pt>
                <c:pt idx="786">
                  <c:v>-3.975096969876965E-2</c:v>
                </c:pt>
                <c:pt idx="787">
                  <c:v>-4.1124624619612332E-2</c:v>
                </c:pt>
                <c:pt idx="788">
                  <c:v>-4.4767052391557483E-2</c:v>
                </c:pt>
                <c:pt idx="789">
                  <c:v>-3.8161560528401028E-2</c:v>
                </c:pt>
                <c:pt idx="790">
                  <c:v>-3.8938808634864944E-2</c:v>
                </c:pt>
                <c:pt idx="791">
                  <c:v>-3.8949638121673874E-2</c:v>
                </c:pt>
                <c:pt idx="792">
                  <c:v>-3.4806704701600633E-2</c:v>
                </c:pt>
                <c:pt idx="793">
                  <c:v>-4.042012057383583E-2</c:v>
                </c:pt>
                <c:pt idx="794">
                  <c:v>-4.6093329763608387E-2</c:v>
                </c:pt>
                <c:pt idx="795">
                  <c:v>-5.0523565141161159E-2</c:v>
                </c:pt>
                <c:pt idx="796">
                  <c:v>-5.6445062658032785E-2</c:v>
                </c:pt>
                <c:pt idx="797">
                  <c:v>-5.7447812822210981E-2</c:v>
                </c:pt>
                <c:pt idx="798">
                  <c:v>-5.4103692652282029E-2</c:v>
                </c:pt>
                <c:pt idx="799">
                  <c:v>-5.226193767421336E-2</c:v>
                </c:pt>
                <c:pt idx="800">
                  <c:v>-5.051395328703219E-2</c:v>
                </c:pt>
                <c:pt idx="801">
                  <c:v>-6.3515545231600481E-2</c:v>
                </c:pt>
                <c:pt idx="802">
                  <c:v>-6.9036678896292641E-2</c:v>
                </c:pt>
                <c:pt idx="803">
                  <c:v>-8.0211977108042565E-2</c:v>
                </c:pt>
                <c:pt idx="804">
                  <c:v>-8.2794199043169481E-2</c:v>
                </c:pt>
                <c:pt idx="805">
                  <c:v>-7.6253822922261683E-2</c:v>
                </c:pt>
                <c:pt idx="806">
                  <c:v>-7.1851312582348753E-2</c:v>
                </c:pt>
                <c:pt idx="807">
                  <c:v>-5.8525381649728175E-2</c:v>
                </c:pt>
                <c:pt idx="808">
                  <c:v>-6.289257578002494E-2</c:v>
                </c:pt>
                <c:pt idx="809">
                  <c:v>-5.5973836671070726E-2</c:v>
                </c:pt>
                <c:pt idx="810">
                  <c:v>-5.3690325124294988E-2</c:v>
                </c:pt>
                <c:pt idx="811">
                  <c:v>-6.0992195404212288E-2</c:v>
                </c:pt>
                <c:pt idx="812">
                  <c:v>-5.5350727342909758E-2</c:v>
                </c:pt>
                <c:pt idx="813">
                  <c:v>-5.8475876926638887E-2</c:v>
                </c:pt>
                <c:pt idx="814">
                  <c:v>-6.2797675264216854E-2</c:v>
                </c:pt>
                <c:pt idx="815">
                  <c:v>-7.1225834308451544E-2</c:v>
                </c:pt>
                <c:pt idx="816">
                  <c:v>-7.3765363398119232E-2</c:v>
                </c:pt>
                <c:pt idx="817">
                  <c:v>-8.211491476386204E-2</c:v>
                </c:pt>
                <c:pt idx="818">
                  <c:v>-8.2943432696244421E-2</c:v>
                </c:pt>
                <c:pt idx="819">
                  <c:v>-9.3908749999205982E-2</c:v>
                </c:pt>
                <c:pt idx="820">
                  <c:v>-0.10806644230607806</c:v>
                </c:pt>
                <c:pt idx="821">
                  <c:v>-0.12090487946431949</c:v>
                </c:pt>
                <c:pt idx="822">
                  <c:v>-0.14463271879593048</c:v>
                </c:pt>
                <c:pt idx="823">
                  <c:v>-0.15085176464830677</c:v>
                </c:pt>
                <c:pt idx="824">
                  <c:v>-0.15846522280276332</c:v>
                </c:pt>
                <c:pt idx="825">
                  <c:v>-0.16953373463971003</c:v>
                </c:pt>
                <c:pt idx="826">
                  <c:v>-0.17629508840296751</c:v>
                </c:pt>
                <c:pt idx="827">
                  <c:v>-0.17349123156249383</c:v>
                </c:pt>
                <c:pt idx="828">
                  <c:v>-0.18467800188639158</c:v>
                </c:pt>
                <c:pt idx="829">
                  <c:v>-0.18777267668809894</c:v>
                </c:pt>
                <c:pt idx="830">
                  <c:v>-0.18994740423958045</c:v>
                </c:pt>
                <c:pt idx="831">
                  <c:v>-0.19046596997530835</c:v>
                </c:pt>
                <c:pt idx="832">
                  <c:v>-0.19172274800915023</c:v>
                </c:pt>
                <c:pt idx="833">
                  <c:v>-0.18261108444266241</c:v>
                </c:pt>
                <c:pt idx="834">
                  <c:v>-0.17499974961981704</c:v>
                </c:pt>
                <c:pt idx="835">
                  <c:v>-0.16933496144505855</c:v>
                </c:pt>
                <c:pt idx="836">
                  <c:v>-0.16493513458868642</c:v>
                </c:pt>
                <c:pt idx="837">
                  <c:v>-0.16908210302795823</c:v>
                </c:pt>
                <c:pt idx="838">
                  <c:v>-0.17270293415437771</c:v>
                </c:pt>
                <c:pt idx="839">
                  <c:v>-0.17415662432614618</c:v>
                </c:pt>
                <c:pt idx="840">
                  <c:v>-0.16454856348412331</c:v>
                </c:pt>
                <c:pt idx="841">
                  <c:v>-0.16303649040509599</c:v>
                </c:pt>
                <c:pt idx="842">
                  <c:v>-0.15287695638093696</c:v>
                </c:pt>
                <c:pt idx="843">
                  <c:v>-0.16339086165350741</c:v>
                </c:pt>
                <c:pt idx="844">
                  <c:v>-0.17093315468169029</c:v>
                </c:pt>
                <c:pt idx="845">
                  <c:v>-0.17023882560112391</c:v>
                </c:pt>
                <c:pt idx="846">
                  <c:v>-0.16159634236531009</c:v>
                </c:pt>
                <c:pt idx="847">
                  <c:v>-0.12688970698644303</c:v>
                </c:pt>
                <c:pt idx="848">
                  <c:v>-0.10755132753519511</c:v>
                </c:pt>
                <c:pt idx="849">
                  <c:v>-0.10303640885452245</c:v>
                </c:pt>
                <c:pt idx="850">
                  <c:v>-0.10335710681983756</c:v>
                </c:pt>
                <c:pt idx="851">
                  <c:v>-0.11564541432752568</c:v>
                </c:pt>
                <c:pt idx="852">
                  <c:v>-0.112507110892307</c:v>
                </c:pt>
                <c:pt idx="853">
                  <c:v>-0.10557103705861899</c:v>
                </c:pt>
                <c:pt idx="854">
                  <c:v>-0.117059678464351</c:v>
                </c:pt>
                <c:pt idx="855">
                  <c:v>-0.12336760246473066</c:v>
                </c:pt>
                <c:pt idx="856">
                  <c:v>-0.14544224624074259</c:v>
                </c:pt>
                <c:pt idx="857">
                  <c:v>-0.14260033872571287</c:v>
                </c:pt>
                <c:pt idx="858">
                  <c:v>-0.14046839650353871</c:v>
                </c:pt>
                <c:pt idx="859">
                  <c:v>-0.14204251152651273</c:v>
                </c:pt>
                <c:pt idx="860">
                  <c:v>-0.13352727313157697</c:v>
                </c:pt>
                <c:pt idx="861">
                  <c:v>-0.14091938830911929</c:v>
                </c:pt>
                <c:pt idx="862">
                  <c:v>-0.14672541998569039</c:v>
                </c:pt>
                <c:pt idx="863">
                  <c:v>-0.16734406412843622</c:v>
                </c:pt>
                <c:pt idx="864">
                  <c:v>-0.19488871649465253</c:v>
                </c:pt>
                <c:pt idx="865">
                  <c:v>-0.20759215058292807</c:v>
                </c:pt>
                <c:pt idx="866">
                  <c:v>-0.20667624304988763</c:v>
                </c:pt>
                <c:pt idx="867">
                  <c:v>-0.20998322669001759</c:v>
                </c:pt>
                <c:pt idx="868">
                  <c:v>-0.20767843329214758</c:v>
                </c:pt>
                <c:pt idx="869">
                  <c:v>-0.19276612942928104</c:v>
                </c:pt>
                <c:pt idx="870">
                  <c:v>-0.18309241526232783</c:v>
                </c:pt>
                <c:pt idx="871">
                  <c:v>-0.17144939009612736</c:v>
                </c:pt>
                <c:pt idx="872">
                  <c:v>-0.16212811674192826</c:v>
                </c:pt>
                <c:pt idx="873">
                  <c:v>-0.16157294044887527</c:v>
                </c:pt>
                <c:pt idx="874">
                  <c:v>-0.16328928864332728</c:v>
                </c:pt>
                <c:pt idx="875">
                  <c:v>-0.1585266150426991</c:v>
                </c:pt>
                <c:pt idx="876">
                  <c:v>-0.1477855581510962</c:v>
                </c:pt>
                <c:pt idx="877">
                  <c:v>-0.1406782355626752</c:v>
                </c:pt>
                <c:pt idx="878">
                  <c:v>-0.14341593185054441</c:v>
                </c:pt>
                <c:pt idx="879">
                  <c:v>-0.13602138843336992</c:v>
                </c:pt>
                <c:pt idx="880">
                  <c:v>-0.12798935264742872</c:v>
                </c:pt>
                <c:pt idx="881">
                  <c:v>-0.13024822781640158</c:v>
                </c:pt>
                <c:pt idx="882">
                  <c:v>-0.13965841982942509</c:v>
                </c:pt>
                <c:pt idx="883">
                  <c:v>-0.12782775944218849</c:v>
                </c:pt>
                <c:pt idx="884">
                  <c:v>-0.1333068629853798</c:v>
                </c:pt>
                <c:pt idx="885">
                  <c:v>-0.13063342902458031</c:v>
                </c:pt>
                <c:pt idx="886">
                  <c:v>-0.10617012786360049</c:v>
                </c:pt>
                <c:pt idx="887">
                  <c:v>-0.10191648396821311</c:v>
                </c:pt>
                <c:pt idx="888">
                  <c:v>-0.10624897624826141</c:v>
                </c:pt>
                <c:pt idx="889">
                  <c:v>-0.12930244354336931</c:v>
                </c:pt>
                <c:pt idx="890">
                  <c:v>-0.13749000068666123</c:v>
                </c:pt>
                <c:pt idx="891">
                  <c:v>-0.15089757346431867</c:v>
                </c:pt>
                <c:pt idx="892">
                  <c:v>-0.1643718366080682</c:v>
                </c:pt>
                <c:pt idx="893">
                  <c:v>-0.18425893984196126</c:v>
                </c:pt>
                <c:pt idx="894">
                  <c:v>-0.23451039559049602</c:v>
                </c:pt>
                <c:pt idx="895">
                  <c:v>-0.26295889962915048</c:v>
                </c:pt>
                <c:pt idx="896">
                  <c:v>-0.26013158663382585</c:v>
                </c:pt>
                <c:pt idx="897">
                  <c:v>-0.22942991613487806</c:v>
                </c:pt>
                <c:pt idx="898">
                  <c:v>-0.17285907888447172</c:v>
                </c:pt>
                <c:pt idx="899">
                  <c:v>-0.14703078477498799</c:v>
                </c:pt>
                <c:pt idx="900">
                  <c:v>-0.12145213822247902</c:v>
                </c:pt>
                <c:pt idx="901">
                  <c:v>-0.11607538223784655</c:v>
                </c:pt>
                <c:pt idx="902">
                  <c:v>-0.11844605352858439</c:v>
                </c:pt>
                <c:pt idx="903">
                  <c:v>-0.1074070727307069</c:v>
                </c:pt>
                <c:pt idx="904">
                  <c:v>-0.10460009990599853</c:v>
                </c:pt>
                <c:pt idx="905">
                  <c:v>-9.9323682605875041E-2</c:v>
                </c:pt>
                <c:pt idx="906">
                  <c:v>-9.9656499436966611E-2</c:v>
                </c:pt>
                <c:pt idx="907">
                  <c:v>-0.11040975327776614</c:v>
                </c:pt>
                <c:pt idx="908">
                  <c:v>-0.11957373862264026</c:v>
                </c:pt>
                <c:pt idx="909">
                  <c:v>-0.12795367127174254</c:v>
                </c:pt>
                <c:pt idx="910">
                  <c:v>-0.13505426429299802</c:v>
                </c:pt>
                <c:pt idx="911">
                  <c:v>-0.12782300534171501</c:v>
                </c:pt>
                <c:pt idx="912">
                  <c:v>-0.13952078182093344</c:v>
                </c:pt>
                <c:pt idx="913">
                  <c:v>-0.14069779868423901</c:v>
                </c:pt>
                <c:pt idx="914">
                  <c:v>-0.14250930168233311</c:v>
                </c:pt>
                <c:pt idx="915">
                  <c:v>-0.14709228915024014</c:v>
                </c:pt>
                <c:pt idx="916">
                  <c:v>-0.13571354062186458</c:v>
                </c:pt>
                <c:pt idx="917">
                  <c:v>-0.13443587243691352</c:v>
                </c:pt>
                <c:pt idx="918">
                  <c:v>-0.12906453710262741</c:v>
                </c:pt>
                <c:pt idx="919">
                  <c:v>-0.13234408691825772</c:v>
                </c:pt>
                <c:pt idx="920">
                  <c:v>-0.13689874208742184</c:v>
                </c:pt>
                <c:pt idx="921">
                  <c:v>-0.11928395856084822</c:v>
                </c:pt>
                <c:pt idx="922">
                  <c:v>-0.12474168019050497</c:v>
                </c:pt>
                <c:pt idx="923">
                  <c:v>-0.13088522155494184</c:v>
                </c:pt>
                <c:pt idx="924">
                  <c:v>-0.13164384945760541</c:v>
                </c:pt>
                <c:pt idx="925">
                  <c:v>-0.14796673006682631</c:v>
                </c:pt>
                <c:pt idx="926">
                  <c:v>-0.15256606666212724</c:v>
                </c:pt>
                <c:pt idx="927">
                  <c:v>-0.1557308245262301</c:v>
                </c:pt>
                <c:pt idx="928">
                  <c:v>-0.16090983639105555</c:v>
                </c:pt>
                <c:pt idx="929">
                  <c:v>-0.18407003565807017</c:v>
                </c:pt>
                <c:pt idx="930">
                  <c:v>-0.16452125568211992</c:v>
                </c:pt>
                <c:pt idx="931">
                  <c:v>-0.14819054653751385</c:v>
                </c:pt>
                <c:pt idx="932">
                  <c:v>-0.13090543254783085</c:v>
                </c:pt>
                <c:pt idx="933">
                  <c:v>-0.10295907808762519</c:v>
                </c:pt>
                <c:pt idx="934">
                  <c:v>-0.12058154954806286</c:v>
                </c:pt>
                <c:pt idx="935">
                  <c:v>-0.12003010857719472</c:v>
                </c:pt>
                <c:pt idx="936">
                  <c:v>-0.12210325747822842</c:v>
                </c:pt>
                <c:pt idx="937">
                  <c:v>-0.13010059633237553</c:v>
                </c:pt>
                <c:pt idx="938">
                  <c:v>-0.13072184574508419</c:v>
                </c:pt>
                <c:pt idx="939">
                  <c:v>-0.12015019297552365</c:v>
                </c:pt>
                <c:pt idx="940">
                  <c:v>-0.12130039195921349</c:v>
                </c:pt>
                <c:pt idx="941">
                  <c:v>-0.1162996275789266</c:v>
                </c:pt>
                <c:pt idx="942">
                  <c:v>-9.9916372890592547E-2</c:v>
                </c:pt>
                <c:pt idx="943">
                  <c:v>-0.10149819323197953</c:v>
                </c:pt>
                <c:pt idx="944">
                  <c:v>-0.10979491008110215</c:v>
                </c:pt>
                <c:pt idx="945">
                  <c:v>-0.10777935908166435</c:v>
                </c:pt>
                <c:pt idx="946">
                  <c:v>-0.1143213399827426</c:v>
                </c:pt>
                <c:pt idx="947">
                  <c:v>-0.11808992726625646</c:v>
                </c:pt>
                <c:pt idx="948">
                  <c:v>-0.10924427604857212</c:v>
                </c:pt>
                <c:pt idx="949">
                  <c:v>-9.4628316071975666E-2</c:v>
                </c:pt>
                <c:pt idx="950">
                  <c:v>-9.938287803454017E-2</c:v>
                </c:pt>
                <c:pt idx="951">
                  <c:v>-9.7148079917327906E-2</c:v>
                </c:pt>
                <c:pt idx="952">
                  <c:v>-9.2754733216151616E-2</c:v>
                </c:pt>
                <c:pt idx="953">
                  <c:v>-9.3496671164966849E-2</c:v>
                </c:pt>
                <c:pt idx="954">
                  <c:v>-8.3479154669021172E-2</c:v>
                </c:pt>
                <c:pt idx="955">
                  <c:v>-8.6742954808324904E-2</c:v>
                </c:pt>
                <c:pt idx="956">
                  <c:v>-7.8460303055468597E-2</c:v>
                </c:pt>
                <c:pt idx="957">
                  <c:v>-7.6701596097174835E-2</c:v>
                </c:pt>
                <c:pt idx="958">
                  <c:v>-6.8696657142695877E-2</c:v>
                </c:pt>
                <c:pt idx="959">
                  <c:v>-5.6566992179400692E-2</c:v>
                </c:pt>
                <c:pt idx="960">
                  <c:v>-5.3366462080394528E-2</c:v>
                </c:pt>
                <c:pt idx="961">
                  <c:v>-5.5604535532281819E-2</c:v>
                </c:pt>
                <c:pt idx="962">
                  <c:v>-5.2081588494959072E-2</c:v>
                </c:pt>
                <c:pt idx="963">
                  <c:v>-5.4698489583360765E-2</c:v>
                </c:pt>
                <c:pt idx="964">
                  <c:v>-4.6998103167198005E-2</c:v>
                </c:pt>
                <c:pt idx="965">
                  <c:v>-4.2946276846922392E-2</c:v>
                </c:pt>
                <c:pt idx="966">
                  <c:v>-4.3980897621276369E-2</c:v>
                </c:pt>
                <c:pt idx="967">
                  <c:v>-4.2095635091459263E-2</c:v>
                </c:pt>
                <c:pt idx="968">
                  <c:v>-4.008532876072772E-2</c:v>
                </c:pt>
                <c:pt idx="969">
                  <c:v>-3.6924283407159308E-2</c:v>
                </c:pt>
                <c:pt idx="970">
                  <c:v>-3.4877913434419157E-2</c:v>
                </c:pt>
                <c:pt idx="971">
                  <c:v>-3.5311169045469534E-2</c:v>
                </c:pt>
                <c:pt idx="972">
                  <c:v>-4.0391103152751809E-2</c:v>
                </c:pt>
                <c:pt idx="973">
                  <c:v>-3.9337605592493705E-2</c:v>
                </c:pt>
                <c:pt idx="974">
                  <c:v>-4.4904999372686161E-2</c:v>
                </c:pt>
                <c:pt idx="975">
                  <c:v>-5.4388003385752171E-2</c:v>
                </c:pt>
                <c:pt idx="976">
                  <c:v>-6.5599865261892293E-2</c:v>
                </c:pt>
                <c:pt idx="977">
                  <c:v>-7.4054205674024626E-2</c:v>
                </c:pt>
                <c:pt idx="978">
                  <c:v>-7.6657164895173602E-2</c:v>
                </c:pt>
                <c:pt idx="979">
                  <c:v>-7.746354113269957E-2</c:v>
                </c:pt>
                <c:pt idx="980">
                  <c:v>-8.2280595997290054E-2</c:v>
                </c:pt>
                <c:pt idx="981">
                  <c:v>-9.0368584715263947E-2</c:v>
                </c:pt>
                <c:pt idx="982">
                  <c:v>-9.9187427888016211E-2</c:v>
                </c:pt>
                <c:pt idx="983">
                  <c:v>-0.11112966118957351</c:v>
                </c:pt>
              </c:numCache>
            </c:numRef>
          </c:val>
          <c:extLst>
            <c:ext xmlns:c16="http://schemas.microsoft.com/office/drawing/2014/chart" uri="{C3380CC4-5D6E-409C-BE32-E72D297353CC}">
              <c16:uniqueId val="{00000005-877D-4835-AD98-5F9DFBA2623F}"/>
            </c:ext>
          </c:extLst>
        </c:ser>
        <c:dLbls>
          <c:showLegendKey val="0"/>
          <c:showVal val="0"/>
          <c:showCatName val="0"/>
          <c:showSerName val="0"/>
          <c:showPercent val="0"/>
          <c:showBubbleSize val="0"/>
        </c:dLbls>
        <c:axId val="690941952"/>
        <c:axId val="690936064"/>
      </c:areaChart>
      <c:lineChart>
        <c:grouping val="standard"/>
        <c:varyColors val="0"/>
        <c:ser>
          <c:idx val="0"/>
          <c:order val="0"/>
          <c:tx>
            <c:strRef>
              <c:f>'Financial stress indicator'!$B$7</c:f>
              <c:strCache>
                <c:ptCount val="1"/>
                <c:pt idx="0">
                  <c:v>Indicator</c:v>
                </c:pt>
              </c:strCache>
            </c:strRef>
          </c:tx>
          <c:spPr>
            <a:ln w="19050">
              <a:solidFill>
                <a:sysClr val="windowText" lastClr="000000"/>
              </a:solidFill>
            </a:ln>
          </c:spPr>
          <c:marker>
            <c:symbol val="none"/>
          </c:marker>
          <c:cat>
            <c:numRef>
              <c:f>'Financial stress indicator'!$A$8:$A$991</c:f>
              <c:numCache>
                <c:formatCode>m/d/yyyy</c:formatCode>
                <c:ptCount val="98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numCache>
            </c:numRef>
          </c:cat>
          <c:val>
            <c:numRef>
              <c:f>'Financial stress indicator'!$B$8:$B$991</c:f>
              <c:numCache>
                <c:formatCode>0.000</c:formatCode>
                <c:ptCount val="984"/>
                <c:pt idx="0">
                  <c:v>0.26904236094592693</c:v>
                </c:pt>
                <c:pt idx="1">
                  <c:v>0.26556617858843029</c:v>
                </c:pt>
                <c:pt idx="2">
                  <c:v>0.27682610715439876</c:v>
                </c:pt>
                <c:pt idx="3">
                  <c:v>0.29930085879342588</c:v>
                </c:pt>
                <c:pt idx="4">
                  <c:v>0.30927461105235893</c:v>
                </c:pt>
                <c:pt idx="5">
                  <c:v>0.31164949932103997</c:v>
                </c:pt>
                <c:pt idx="6">
                  <c:v>0.28802718094411739</c:v>
                </c:pt>
                <c:pt idx="7">
                  <c:v>0.29896726282321323</c:v>
                </c:pt>
                <c:pt idx="8">
                  <c:v>0.31278847675806409</c:v>
                </c:pt>
                <c:pt idx="9">
                  <c:v>0.30440197946713082</c:v>
                </c:pt>
                <c:pt idx="10">
                  <c:v>0.3171163750285983</c:v>
                </c:pt>
                <c:pt idx="11">
                  <c:v>0.28493244485075669</c:v>
                </c:pt>
                <c:pt idx="12">
                  <c:v>0.25552879475762053</c:v>
                </c:pt>
                <c:pt idx="13">
                  <c:v>0.24685323870420345</c:v>
                </c:pt>
                <c:pt idx="14">
                  <c:v>0.22588298840679774</c:v>
                </c:pt>
                <c:pt idx="15">
                  <c:v>0.2431431963078306</c:v>
                </c:pt>
                <c:pt idx="16">
                  <c:v>0.23632171386875031</c:v>
                </c:pt>
                <c:pt idx="17">
                  <c:v>0.23059681911202784</c:v>
                </c:pt>
                <c:pt idx="18">
                  <c:v>0.23926408482312642</c:v>
                </c:pt>
                <c:pt idx="19">
                  <c:v>0.24355198063871236</c:v>
                </c:pt>
                <c:pt idx="20">
                  <c:v>0.24884681727942498</c:v>
                </c:pt>
                <c:pt idx="21">
                  <c:v>0.24868680060731707</c:v>
                </c:pt>
                <c:pt idx="22">
                  <c:v>0.25121502276137736</c:v>
                </c:pt>
                <c:pt idx="23">
                  <c:v>0.21811286802117458</c:v>
                </c:pt>
                <c:pt idx="24">
                  <c:v>0.19444296491622859</c:v>
                </c:pt>
                <c:pt idx="25">
                  <c:v>0.18072057635412134</c:v>
                </c:pt>
                <c:pt idx="26">
                  <c:v>0.15992063787835861</c:v>
                </c:pt>
                <c:pt idx="27">
                  <c:v>0.14594252330063245</c:v>
                </c:pt>
                <c:pt idx="28">
                  <c:v>0.15550296467210745</c:v>
                </c:pt>
                <c:pt idx="29">
                  <c:v>0.1538447454049589</c:v>
                </c:pt>
                <c:pt idx="30">
                  <c:v>0.15510128284105335</c:v>
                </c:pt>
                <c:pt idx="31">
                  <c:v>0.14606502677888525</c:v>
                </c:pt>
                <c:pt idx="32">
                  <c:v>0.14610253537417789</c:v>
                </c:pt>
                <c:pt idx="33">
                  <c:v>0.14383077184299126</c:v>
                </c:pt>
                <c:pt idx="34">
                  <c:v>0.12595150026637697</c:v>
                </c:pt>
                <c:pt idx="35">
                  <c:v>0.13132906525859747</c:v>
                </c:pt>
                <c:pt idx="36">
                  <c:v>0.13052622861128538</c:v>
                </c:pt>
                <c:pt idx="37">
                  <c:v>0.12358341256087088</c:v>
                </c:pt>
                <c:pt idx="38">
                  <c:v>0.13016869390336014</c:v>
                </c:pt>
                <c:pt idx="39">
                  <c:v>0.12859744384320887</c:v>
                </c:pt>
                <c:pt idx="40">
                  <c:v>0.11188012256728548</c:v>
                </c:pt>
                <c:pt idx="41">
                  <c:v>0.11224652865989715</c:v>
                </c:pt>
                <c:pt idx="42">
                  <c:v>0.10201784085624122</c:v>
                </c:pt>
                <c:pt idx="43">
                  <c:v>9.0782278141872577E-2</c:v>
                </c:pt>
                <c:pt idx="44">
                  <c:v>8.4343229825810884E-2</c:v>
                </c:pt>
                <c:pt idx="45">
                  <c:v>7.2719187949323208E-2</c:v>
                </c:pt>
                <c:pt idx="46">
                  <c:v>7.4662549148097015E-2</c:v>
                </c:pt>
                <c:pt idx="47">
                  <c:v>8.1037369547887095E-2</c:v>
                </c:pt>
                <c:pt idx="48">
                  <c:v>7.9679746872960547E-2</c:v>
                </c:pt>
                <c:pt idx="49">
                  <c:v>7.9776114797183939E-2</c:v>
                </c:pt>
                <c:pt idx="50">
                  <c:v>7.5481659422226816E-2</c:v>
                </c:pt>
                <c:pt idx="51">
                  <c:v>6.991923184869997E-2</c:v>
                </c:pt>
                <c:pt idx="52">
                  <c:v>7.2366321375159637E-2</c:v>
                </c:pt>
                <c:pt idx="53">
                  <c:v>7.4706368273623397E-2</c:v>
                </c:pt>
                <c:pt idx="54">
                  <c:v>7.095277363693081E-2</c:v>
                </c:pt>
                <c:pt idx="55">
                  <c:v>6.5987646853859674E-2</c:v>
                </c:pt>
                <c:pt idx="56">
                  <c:v>5.8509968839040943E-2</c:v>
                </c:pt>
                <c:pt idx="57">
                  <c:v>4.9326219405264722E-2</c:v>
                </c:pt>
                <c:pt idx="58">
                  <c:v>4.9478797894537484E-2</c:v>
                </c:pt>
                <c:pt idx="59">
                  <c:v>5.0859082483055942E-2</c:v>
                </c:pt>
                <c:pt idx="60">
                  <c:v>5.0209831295558102E-2</c:v>
                </c:pt>
                <c:pt idx="61">
                  <c:v>5.3568845104148388E-2</c:v>
                </c:pt>
                <c:pt idx="62">
                  <c:v>5.1143923142309575E-2</c:v>
                </c:pt>
                <c:pt idx="63">
                  <c:v>4.951818826072605E-2</c:v>
                </c:pt>
                <c:pt idx="64">
                  <c:v>4.850267917123248E-2</c:v>
                </c:pt>
                <c:pt idx="65">
                  <c:v>4.7149801131393346E-2</c:v>
                </c:pt>
                <c:pt idx="66">
                  <c:v>4.7758985120343267E-2</c:v>
                </c:pt>
                <c:pt idx="67">
                  <c:v>5.0897521145661317E-2</c:v>
                </c:pt>
                <c:pt idx="68">
                  <c:v>5.5197585994088499E-2</c:v>
                </c:pt>
                <c:pt idx="69">
                  <c:v>5.8505771654206923E-2</c:v>
                </c:pt>
                <c:pt idx="70">
                  <c:v>5.5996909929251347E-2</c:v>
                </c:pt>
                <c:pt idx="71">
                  <c:v>5.2108425059814237E-2</c:v>
                </c:pt>
                <c:pt idx="72">
                  <c:v>5.3090175448283636E-2</c:v>
                </c:pt>
                <c:pt idx="73">
                  <c:v>5.3981606499208842E-2</c:v>
                </c:pt>
                <c:pt idx="74">
                  <c:v>5.4512707885487996E-2</c:v>
                </c:pt>
                <c:pt idx="75">
                  <c:v>6.1416122975568241E-2</c:v>
                </c:pt>
                <c:pt idx="76">
                  <c:v>5.5876042904350845E-2</c:v>
                </c:pt>
                <c:pt idx="77">
                  <c:v>5.6529346139597397E-2</c:v>
                </c:pt>
                <c:pt idx="78">
                  <c:v>6.1980198331011066E-2</c:v>
                </c:pt>
                <c:pt idx="79">
                  <c:v>6.3935148001820929E-2</c:v>
                </c:pt>
                <c:pt idx="80">
                  <c:v>7.4300864169550423E-2</c:v>
                </c:pt>
                <c:pt idx="81">
                  <c:v>7.5918079305062308E-2</c:v>
                </c:pt>
                <c:pt idx="82">
                  <c:v>7.7534609595560064E-2</c:v>
                </c:pt>
                <c:pt idx="83">
                  <c:v>7.3212460571823609E-2</c:v>
                </c:pt>
                <c:pt idx="84">
                  <c:v>6.6622880006390717E-2</c:v>
                </c:pt>
                <c:pt idx="85">
                  <c:v>5.9732746886647557E-2</c:v>
                </c:pt>
                <c:pt idx="86">
                  <c:v>5.3289871989929891E-2</c:v>
                </c:pt>
                <c:pt idx="87">
                  <c:v>5.2525570235050237E-2</c:v>
                </c:pt>
                <c:pt idx="88">
                  <c:v>5.4966617377318575E-2</c:v>
                </c:pt>
                <c:pt idx="89">
                  <c:v>5.7476349830827785E-2</c:v>
                </c:pt>
                <c:pt idx="90">
                  <c:v>5.7274490012325603E-2</c:v>
                </c:pt>
                <c:pt idx="91">
                  <c:v>6.0891215339518828E-2</c:v>
                </c:pt>
                <c:pt idx="92">
                  <c:v>7.5225017061247693E-2</c:v>
                </c:pt>
                <c:pt idx="93">
                  <c:v>8.6298665264914254E-2</c:v>
                </c:pt>
                <c:pt idx="94">
                  <c:v>8.9205542990977854E-2</c:v>
                </c:pt>
                <c:pt idx="95">
                  <c:v>7.9014865553980893E-2</c:v>
                </c:pt>
                <c:pt idx="96">
                  <c:v>5.6008109714369501E-2</c:v>
                </c:pt>
                <c:pt idx="97">
                  <c:v>6.2353707683001927E-2</c:v>
                </c:pt>
                <c:pt idx="98">
                  <c:v>7.0291140336955438E-2</c:v>
                </c:pt>
                <c:pt idx="99">
                  <c:v>8.5899991215516558E-2</c:v>
                </c:pt>
                <c:pt idx="100">
                  <c:v>9.3495279267064427E-2</c:v>
                </c:pt>
                <c:pt idx="101">
                  <c:v>7.5021478666031136E-2</c:v>
                </c:pt>
                <c:pt idx="102">
                  <c:v>6.8521372522822199E-2</c:v>
                </c:pt>
                <c:pt idx="103">
                  <c:v>5.5689335296153511E-2</c:v>
                </c:pt>
                <c:pt idx="104">
                  <c:v>5.09012712954841E-2</c:v>
                </c:pt>
                <c:pt idx="105">
                  <c:v>5.481778305541013E-2</c:v>
                </c:pt>
                <c:pt idx="106">
                  <c:v>5.1869586541174517E-2</c:v>
                </c:pt>
                <c:pt idx="107">
                  <c:v>4.9793073540728386E-2</c:v>
                </c:pt>
                <c:pt idx="108">
                  <c:v>4.798135487373497E-2</c:v>
                </c:pt>
                <c:pt idx="109">
                  <c:v>4.2158938197788397E-2</c:v>
                </c:pt>
                <c:pt idx="110">
                  <c:v>4.197893083268836E-2</c:v>
                </c:pt>
                <c:pt idx="111">
                  <c:v>4.4719747114371107E-2</c:v>
                </c:pt>
                <c:pt idx="112">
                  <c:v>5.2549857568775137E-2</c:v>
                </c:pt>
                <c:pt idx="113">
                  <c:v>5.8503901168235041E-2</c:v>
                </c:pt>
                <c:pt idx="114">
                  <c:v>6.6939398694827595E-2</c:v>
                </c:pt>
                <c:pt idx="115">
                  <c:v>6.5162266738935465E-2</c:v>
                </c:pt>
                <c:pt idx="116">
                  <c:v>6.0887256610670092E-2</c:v>
                </c:pt>
                <c:pt idx="117">
                  <c:v>5.4972769441153278E-2</c:v>
                </c:pt>
                <c:pt idx="118">
                  <c:v>7.8921144082508166E-2</c:v>
                </c:pt>
                <c:pt idx="119">
                  <c:v>9.7532313939585003E-2</c:v>
                </c:pt>
                <c:pt idx="120">
                  <c:v>0.11751660541376269</c:v>
                </c:pt>
                <c:pt idx="121">
                  <c:v>0.11904302221600067</c:v>
                </c:pt>
                <c:pt idx="122">
                  <c:v>9.2886910009887053E-2</c:v>
                </c:pt>
                <c:pt idx="123">
                  <c:v>8.2901770815014514E-2</c:v>
                </c:pt>
                <c:pt idx="124">
                  <c:v>7.3132898644418048E-2</c:v>
                </c:pt>
                <c:pt idx="125">
                  <c:v>8.1006520630895293E-2</c:v>
                </c:pt>
                <c:pt idx="126">
                  <c:v>7.7972509691888042E-2</c:v>
                </c:pt>
                <c:pt idx="127">
                  <c:v>7.4858829166444277E-2</c:v>
                </c:pt>
                <c:pt idx="128">
                  <c:v>7.0620004913778497E-2</c:v>
                </c:pt>
                <c:pt idx="129">
                  <c:v>6.0909110242345264E-2</c:v>
                </c:pt>
                <c:pt idx="130">
                  <c:v>6.0868757481667937E-2</c:v>
                </c:pt>
                <c:pt idx="131">
                  <c:v>5.1462589562214736E-2</c:v>
                </c:pt>
                <c:pt idx="132">
                  <c:v>4.0034024463660459E-2</c:v>
                </c:pt>
                <c:pt idx="133">
                  <c:v>4.1465217948522773E-2</c:v>
                </c:pt>
                <c:pt idx="134">
                  <c:v>3.6046650672143646E-2</c:v>
                </c:pt>
                <c:pt idx="135">
                  <c:v>4.2345857085195143E-2</c:v>
                </c:pt>
                <c:pt idx="136">
                  <c:v>5.0009876639064074E-2</c:v>
                </c:pt>
                <c:pt idx="137">
                  <c:v>4.3245013939371635E-2</c:v>
                </c:pt>
                <c:pt idx="138">
                  <c:v>3.9578261737069478E-2</c:v>
                </c:pt>
                <c:pt idx="139">
                  <c:v>3.5699561690140352E-2</c:v>
                </c:pt>
                <c:pt idx="140">
                  <c:v>2.5929509293331134E-2</c:v>
                </c:pt>
                <c:pt idx="141">
                  <c:v>3.0037664950223635E-2</c:v>
                </c:pt>
                <c:pt idx="142">
                  <c:v>3.6531164472057343E-2</c:v>
                </c:pt>
                <c:pt idx="143">
                  <c:v>4.8576911865697424E-2</c:v>
                </c:pt>
                <c:pt idx="144">
                  <c:v>6.3607697124546184E-2</c:v>
                </c:pt>
                <c:pt idx="145">
                  <c:v>6.9366275788872889E-2</c:v>
                </c:pt>
                <c:pt idx="146">
                  <c:v>7.2983513929084157E-2</c:v>
                </c:pt>
                <c:pt idx="147">
                  <c:v>6.9141097730363657E-2</c:v>
                </c:pt>
                <c:pt idx="148">
                  <c:v>6.6334089601430196E-2</c:v>
                </c:pt>
                <c:pt idx="149">
                  <c:v>7.2903315309829547E-2</c:v>
                </c:pt>
                <c:pt idx="150">
                  <c:v>6.2854569366661769E-2</c:v>
                </c:pt>
                <c:pt idx="151">
                  <c:v>5.2066020895294815E-2</c:v>
                </c:pt>
                <c:pt idx="152">
                  <c:v>4.6233340984583454E-2</c:v>
                </c:pt>
                <c:pt idx="153">
                  <c:v>2.8339122992863862E-2</c:v>
                </c:pt>
                <c:pt idx="154">
                  <c:v>3.693077866094964E-2</c:v>
                </c:pt>
                <c:pt idx="155">
                  <c:v>4.2470097261288392E-2</c:v>
                </c:pt>
                <c:pt idx="156">
                  <c:v>4.084365537939795E-2</c:v>
                </c:pt>
                <c:pt idx="157">
                  <c:v>5.404672686685813E-2</c:v>
                </c:pt>
                <c:pt idx="158">
                  <c:v>5.1081089191140357E-2</c:v>
                </c:pt>
                <c:pt idx="159">
                  <c:v>5.4511571759235697E-2</c:v>
                </c:pt>
                <c:pt idx="160">
                  <c:v>5.5167058554967036E-2</c:v>
                </c:pt>
                <c:pt idx="161">
                  <c:v>4.8740381949034683E-2</c:v>
                </c:pt>
                <c:pt idx="162">
                  <c:v>4.9394433281653168E-2</c:v>
                </c:pt>
                <c:pt idx="163">
                  <c:v>5.0426749020101524E-2</c:v>
                </c:pt>
                <c:pt idx="164">
                  <c:v>4.9190082480718753E-2</c:v>
                </c:pt>
                <c:pt idx="165">
                  <c:v>4.853556782533186E-2</c:v>
                </c:pt>
                <c:pt idx="166">
                  <c:v>6.3558974847453889E-2</c:v>
                </c:pt>
                <c:pt idx="167">
                  <c:v>7.6373805916114063E-2</c:v>
                </c:pt>
                <c:pt idx="168">
                  <c:v>8.3792795480869181E-2</c:v>
                </c:pt>
                <c:pt idx="169">
                  <c:v>8.9659931873492346E-2</c:v>
                </c:pt>
                <c:pt idx="170">
                  <c:v>7.5867876571241777E-2</c:v>
                </c:pt>
                <c:pt idx="171">
                  <c:v>6.7029092686811051E-2</c:v>
                </c:pt>
                <c:pt idx="172">
                  <c:v>6.5262342940008433E-2</c:v>
                </c:pt>
                <c:pt idx="173">
                  <c:v>0.10417681011094371</c:v>
                </c:pt>
                <c:pt idx="174">
                  <c:v>0.13449915631788009</c:v>
                </c:pt>
                <c:pt idx="175">
                  <c:v>0.1491746244898712</c:v>
                </c:pt>
                <c:pt idx="176">
                  <c:v>0.18166883862176075</c:v>
                </c:pt>
                <c:pt idx="177">
                  <c:v>0.15911644287642349</c:v>
                </c:pt>
                <c:pt idx="178">
                  <c:v>0.13546062615586435</c:v>
                </c:pt>
                <c:pt idx="179">
                  <c:v>0.14266744289868064</c:v>
                </c:pt>
                <c:pt idx="180">
                  <c:v>0.11482439582194615</c:v>
                </c:pt>
                <c:pt idx="181">
                  <c:v>9.6173476291090382E-2</c:v>
                </c:pt>
                <c:pt idx="182">
                  <c:v>0.1009794887439274</c:v>
                </c:pt>
                <c:pt idx="183">
                  <c:v>7.1054967175080225E-2</c:v>
                </c:pt>
                <c:pt idx="184">
                  <c:v>7.5601138573873933E-2</c:v>
                </c:pt>
                <c:pt idx="185">
                  <c:v>7.1747726312698559E-2</c:v>
                </c:pt>
                <c:pt idx="186">
                  <c:v>6.2812023806323392E-2</c:v>
                </c:pt>
                <c:pt idx="187">
                  <c:v>6.7141144961071458E-2</c:v>
                </c:pt>
                <c:pt idx="188">
                  <c:v>5.8382997603714099E-2</c:v>
                </c:pt>
                <c:pt idx="189">
                  <c:v>6.477083078420387E-2</c:v>
                </c:pt>
                <c:pt idx="190">
                  <c:v>6.6422517277607826E-2</c:v>
                </c:pt>
                <c:pt idx="191">
                  <c:v>6.9149433111569431E-2</c:v>
                </c:pt>
                <c:pt idx="192">
                  <c:v>7.2415794581818654E-2</c:v>
                </c:pt>
                <c:pt idx="193">
                  <c:v>7.4093195118774546E-2</c:v>
                </c:pt>
                <c:pt idx="194">
                  <c:v>6.9742523502299814E-2</c:v>
                </c:pt>
                <c:pt idx="195">
                  <c:v>6.2422239203999509E-2</c:v>
                </c:pt>
                <c:pt idx="196">
                  <c:v>6.6965936342500754E-2</c:v>
                </c:pt>
                <c:pt idx="197">
                  <c:v>7.1056812295255109E-2</c:v>
                </c:pt>
                <c:pt idx="198">
                  <c:v>7.2844991946367982E-2</c:v>
                </c:pt>
                <c:pt idx="199">
                  <c:v>7.6199256010961822E-2</c:v>
                </c:pt>
                <c:pt idx="200">
                  <c:v>6.8475549112453474E-2</c:v>
                </c:pt>
                <c:pt idx="201">
                  <c:v>7.1943936765598168E-2</c:v>
                </c:pt>
                <c:pt idx="202">
                  <c:v>7.1300907357127824E-2</c:v>
                </c:pt>
                <c:pt idx="203">
                  <c:v>7.8109056924529768E-2</c:v>
                </c:pt>
                <c:pt idx="204">
                  <c:v>7.8656690318690464E-2</c:v>
                </c:pt>
                <c:pt idx="205">
                  <c:v>6.066196594228488E-2</c:v>
                </c:pt>
                <c:pt idx="206">
                  <c:v>7.1363274648047204E-2</c:v>
                </c:pt>
                <c:pt idx="207">
                  <c:v>6.8308569783244649E-2</c:v>
                </c:pt>
                <c:pt idx="208">
                  <c:v>6.4776750171550879E-2</c:v>
                </c:pt>
                <c:pt idx="209">
                  <c:v>6.8869240288921982E-2</c:v>
                </c:pt>
                <c:pt idx="210">
                  <c:v>5.8556012021833651E-2</c:v>
                </c:pt>
                <c:pt idx="211">
                  <c:v>5.6926235427755351E-2</c:v>
                </c:pt>
                <c:pt idx="212">
                  <c:v>5.9235174528225375E-2</c:v>
                </c:pt>
                <c:pt idx="213">
                  <c:v>6.2814419045702341E-2</c:v>
                </c:pt>
                <c:pt idx="214">
                  <c:v>8.5066956170358393E-2</c:v>
                </c:pt>
                <c:pt idx="215">
                  <c:v>9.9907314254960411E-2</c:v>
                </c:pt>
                <c:pt idx="216">
                  <c:v>0.11198979312266892</c:v>
                </c:pt>
                <c:pt idx="217">
                  <c:v>0.12210347902900458</c:v>
                </c:pt>
                <c:pt idx="218">
                  <c:v>0.10919040618732534</c:v>
                </c:pt>
                <c:pt idx="219">
                  <c:v>9.9064659998397003E-2</c:v>
                </c:pt>
                <c:pt idx="220">
                  <c:v>8.9645593927317788E-2</c:v>
                </c:pt>
                <c:pt idx="221">
                  <c:v>7.8994645174886011E-2</c:v>
                </c:pt>
                <c:pt idx="222">
                  <c:v>6.8413130885529277E-2</c:v>
                </c:pt>
                <c:pt idx="223">
                  <c:v>6.6935412797655358E-2</c:v>
                </c:pt>
                <c:pt idx="224">
                  <c:v>6.551742921829673E-2</c:v>
                </c:pt>
                <c:pt idx="225">
                  <c:v>7.2731858744888203E-2</c:v>
                </c:pt>
                <c:pt idx="226">
                  <c:v>7.3276392865691931E-2</c:v>
                </c:pt>
                <c:pt idx="227">
                  <c:v>7.166093750513354E-2</c:v>
                </c:pt>
                <c:pt idx="228">
                  <c:v>8.4341594532414688E-2</c:v>
                </c:pt>
                <c:pt idx="229">
                  <c:v>9.0797867591843301E-2</c:v>
                </c:pt>
                <c:pt idx="230">
                  <c:v>0.10282461444598302</c:v>
                </c:pt>
                <c:pt idx="231">
                  <c:v>0.1044935480982848</c:v>
                </c:pt>
                <c:pt idx="232">
                  <c:v>0.10366147812560036</c:v>
                </c:pt>
                <c:pt idx="233">
                  <c:v>9.7837747107283296E-2</c:v>
                </c:pt>
                <c:pt idx="234">
                  <c:v>8.9085808394671923E-2</c:v>
                </c:pt>
                <c:pt idx="235">
                  <c:v>0.12366648251520934</c:v>
                </c:pt>
                <c:pt idx="236">
                  <c:v>0.14755549015668382</c:v>
                </c:pt>
                <c:pt idx="237">
                  <c:v>0.19105931168919399</c:v>
                </c:pt>
                <c:pt idx="238">
                  <c:v>0.24435946022276422</c:v>
                </c:pt>
                <c:pt idx="239">
                  <c:v>0.2860115906198335</c:v>
                </c:pt>
                <c:pt idx="240">
                  <c:v>0.32028108954803125</c:v>
                </c:pt>
                <c:pt idx="241">
                  <c:v>0.3173320365658942</c:v>
                </c:pt>
                <c:pt idx="242">
                  <c:v>0.30731354113655035</c:v>
                </c:pt>
                <c:pt idx="243">
                  <c:v>0.28998095857477468</c:v>
                </c:pt>
                <c:pt idx="244">
                  <c:v>0.26842608191161466</c:v>
                </c:pt>
                <c:pt idx="245">
                  <c:v>0.25317164047767676</c:v>
                </c:pt>
                <c:pt idx="246">
                  <c:v>0.23878181237556381</c:v>
                </c:pt>
                <c:pt idx="247">
                  <c:v>0.21091216852937664</c:v>
                </c:pt>
                <c:pt idx="248">
                  <c:v>0.21394797513770161</c:v>
                </c:pt>
                <c:pt idx="249">
                  <c:v>0.2212312156494311</c:v>
                </c:pt>
                <c:pt idx="250">
                  <c:v>0.22837852890942442</c:v>
                </c:pt>
                <c:pt idx="251">
                  <c:v>0.23631470343465871</c:v>
                </c:pt>
                <c:pt idx="252">
                  <c:v>0.2488340511203585</c:v>
                </c:pt>
                <c:pt idx="253">
                  <c:v>0.27188883530469171</c:v>
                </c:pt>
                <c:pt idx="254">
                  <c:v>0.27918862002077105</c:v>
                </c:pt>
                <c:pt idx="255">
                  <c:v>0.27583782366781345</c:v>
                </c:pt>
                <c:pt idx="256">
                  <c:v>0.24976467339846392</c:v>
                </c:pt>
                <c:pt idx="257">
                  <c:v>0.21508110349271836</c:v>
                </c:pt>
                <c:pt idx="258">
                  <c:v>0.22355962242642641</c:v>
                </c:pt>
                <c:pt idx="259">
                  <c:v>0.24114989491671285</c:v>
                </c:pt>
                <c:pt idx="260">
                  <c:v>0.27827268345914058</c:v>
                </c:pt>
                <c:pt idx="261">
                  <c:v>0.3586672449256626</c:v>
                </c:pt>
                <c:pt idx="262">
                  <c:v>0.39866233772727799</c:v>
                </c:pt>
                <c:pt idx="263">
                  <c:v>0.44111686784664017</c:v>
                </c:pt>
                <c:pt idx="264">
                  <c:v>0.46376184067213816</c:v>
                </c:pt>
                <c:pt idx="265">
                  <c:v>0.44329969710098377</c:v>
                </c:pt>
                <c:pt idx="266">
                  <c:v>0.43419730812563445</c:v>
                </c:pt>
                <c:pt idx="267">
                  <c:v>0.4144875734883598</c:v>
                </c:pt>
                <c:pt idx="268">
                  <c:v>0.38380843658889596</c:v>
                </c:pt>
                <c:pt idx="269">
                  <c:v>0.39165992595632659</c:v>
                </c:pt>
                <c:pt idx="270">
                  <c:v>0.37904060193540712</c:v>
                </c:pt>
                <c:pt idx="271">
                  <c:v>0.3849909927012593</c:v>
                </c:pt>
                <c:pt idx="272">
                  <c:v>0.39960596638980278</c:v>
                </c:pt>
                <c:pt idx="273">
                  <c:v>0.3798032305064194</c:v>
                </c:pt>
                <c:pt idx="274">
                  <c:v>0.39838507490549224</c:v>
                </c:pt>
                <c:pt idx="275">
                  <c:v>0.38844994594259474</c:v>
                </c:pt>
                <c:pt idx="276">
                  <c:v>0.3713671080511709</c:v>
                </c:pt>
                <c:pt idx="277">
                  <c:v>0.35367826669687358</c:v>
                </c:pt>
                <c:pt idx="278">
                  <c:v>0.3124853809459891</c:v>
                </c:pt>
                <c:pt idx="279">
                  <c:v>0.31573600634205751</c:v>
                </c:pt>
                <c:pt idx="280">
                  <c:v>0.31315766700613928</c:v>
                </c:pt>
                <c:pt idx="281">
                  <c:v>0.32174276357808163</c:v>
                </c:pt>
                <c:pt idx="282">
                  <c:v>0.33409120576422618</c:v>
                </c:pt>
                <c:pt idx="283">
                  <c:v>0.32375301006885548</c:v>
                </c:pt>
                <c:pt idx="284">
                  <c:v>0.34797987644500877</c:v>
                </c:pt>
                <c:pt idx="285">
                  <c:v>0.35313452898921099</c:v>
                </c:pt>
                <c:pt idx="286">
                  <c:v>0.37449230810255513</c:v>
                </c:pt>
                <c:pt idx="287">
                  <c:v>0.38037170842940138</c:v>
                </c:pt>
                <c:pt idx="288">
                  <c:v>0.3544127854309852</c:v>
                </c:pt>
                <c:pt idx="289">
                  <c:v>0.35836106137321844</c:v>
                </c:pt>
                <c:pt idx="290">
                  <c:v>0.3498767285080483</c:v>
                </c:pt>
                <c:pt idx="291">
                  <c:v>0.36059023954746661</c:v>
                </c:pt>
                <c:pt idx="292">
                  <c:v>0.37007436618356182</c:v>
                </c:pt>
                <c:pt idx="293">
                  <c:v>0.38577333103885075</c:v>
                </c:pt>
                <c:pt idx="294">
                  <c:v>0.42127219575109298</c:v>
                </c:pt>
                <c:pt idx="295">
                  <c:v>0.46722227324853677</c:v>
                </c:pt>
                <c:pt idx="296">
                  <c:v>0.53557389445042891</c:v>
                </c:pt>
                <c:pt idx="297">
                  <c:v>0.60409652432145111</c:v>
                </c:pt>
                <c:pt idx="298">
                  <c:v>0.65850312060319727</c:v>
                </c:pt>
                <c:pt idx="299">
                  <c:v>0.68534175427658983</c:v>
                </c:pt>
                <c:pt idx="300">
                  <c:v>0.72007495766942875</c:v>
                </c:pt>
                <c:pt idx="301">
                  <c:v>0.71383640022980277</c:v>
                </c:pt>
                <c:pt idx="302">
                  <c:v>0.71202937945483802</c:v>
                </c:pt>
                <c:pt idx="303">
                  <c:v>0.71299771752209351</c:v>
                </c:pt>
                <c:pt idx="304">
                  <c:v>0.70759920037673441</c:v>
                </c:pt>
                <c:pt idx="305">
                  <c:v>0.73313193735025162</c:v>
                </c:pt>
                <c:pt idx="306">
                  <c:v>0.75062824383995053</c:v>
                </c:pt>
                <c:pt idx="307">
                  <c:v>0.77863270056387479</c:v>
                </c:pt>
                <c:pt idx="308">
                  <c:v>0.76078122334107279</c:v>
                </c:pt>
                <c:pt idx="309">
                  <c:v>0.71838047425049578</c:v>
                </c:pt>
                <c:pt idx="310">
                  <c:v>0.67430597982874729</c:v>
                </c:pt>
                <c:pt idx="311">
                  <c:v>0.66159711372817875</c:v>
                </c:pt>
                <c:pt idx="312">
                  <c:v>0.67459516812395404</c:v>
                </c:pt>
                <c:pt idx="313">
                  <c:v>0.69970232273930133</c:v>
                </c:pt>
                <c:pt idx="314">
                  <c:v>0.71642263553724372</c:v>
                </c:pt>
                <c:pt idx="315">
                  <c:v>0.69299072665078532</c:v>
                </c:pt>
                <c:pt idx="316">
                  <c:v>0.66872345027620239</c:v>
                </c:pt>
                <c:pt idx="317">
                  <c:v>0.68092481145959238</c:v>
                </c:pt>
                <c:pt idx="318">
                  <c:v>0.70235247043128513</c:v>
                </c:pt>
                <c:pt idx="319">
                  <c:v>0.72391431089084479</c:v>
                </c:pt>
                <c:pt idx="320">
                  <c:v>0.76000349460416816</c:v>
                </c:pt>
                <c:pt idx="321">
                  <c:v>0.74015889107507582</c:v>
                </c:pt>
                <c:pt idx="322">
                  <c:v>0.72523136859085535</c:v>
                </c:pt>
                <c:pt idx="323">
                  <c:v>0.72190352104666955</c:v>
                </c:pt>
                <c:pt idx="324">
                  <c:v>0.68760309715535906</c:v>
                </c:pt>
                <c:pt idx="325">
                  <c:v>0.6980827371217293</c:v>
                </c:pt>
                <c:pt idx="326">
                  <c:v>0.68003121471141237</c:v>
                </c:pt>
                <c:pt idx="327">
                  <c:v>0.66213972527023501</c:v>
                </c:pt>
                <c:pt idx="328">
                  <c:v>0.67992613720261863</c:v>
                </c:pt>
                <c:pt idx="329">
                  <c:v>0.65368447890913539</c:v>
                </c:pt>
                <c:pt idx="330">
                  <c:v>0.63781113491787578</c:v>
                </c:pt>
                <c:pt idx="331">
                  <c:v>0.60582337060326108</c:v>
                </c:pt>
                <c:pt idx="332">
                  <c:v>0.57046972286157782</c:v>
                </c:pt>
                <c:pt idx="333">
                  <c:v>0.55082042822623478</c:v>
                </c:pt>
                <c:pt idx="334">
                  <c:v>0.53323829974571635</c:v>
                </c:pt>
                <c:pt idx="335">
                  <c:v>0.55319163959314466</c:v>
                </c:pt>
                <c:pt idx="336">
                  <c:v>0.54204513894448858</c:v>
                </c:pt>
                <c:pt idx="337">
                  <c:v>0.50398096936927839</c:v>
                </c:pt>
                <c:pt idx="338">
                  <c:v>0.50513352948832257</c:v>
                </c:pt>
                <c:pt idx="339">
                  <c:v>0.46923144067616573</c:v>
                </c:pt>
                <c:pt idx="340">
                  <c:v>0.47084729565453209</c:v>
                </c:pt>
                <c:pt idx="341">
                  <c:v>0.49439124941860196</c:v>
                </c:pt>
                <c:pt idx="342">
                  <c:v>0.49686885960450949</c:v>
                </c:pt>
                <c:pt idx="343">
                  <c:v>0.50036794087990943</c:v>
                </c:pt>
                <c:pt idx="344">
                  <c:v>0.46014726282607449</c:v>
                </c:pt>
                <c:pt idx="345">
                  <c:v>0.44627075331845861</c:v>
                </c:pt>
                <c:pt idx="346">
                  <c:v>0.40057285185102115</c:v>
                </c:pt>
                <c:pt idx="347">
                  <c:v>0.3498032834949194</c:v>
                </c:pt>
                <c:pt idx="348">
                  <c:v>0.36250807279274433</c:v>
                </c:pt>
                <c:pt idx="349">
                  <c:v>0.35615272346787225</c:v>
                </c:pt>
                <c:pt idx="350">
                  <c:v>0.37699617884494607</c:v>
                </c:pt>
                <c:pt idx="351">
                  <c:v>0.39958617421424603</c:v>
                </c:pt>
                <c:pt idx="352">
                  <c:v>0.37611464849996346</c:v>
                </c:pt>
                <c:pt idx="353">
                  <c:v>0.401748207369862</c:v>
                </c:pt>
                <c:pt idx="354">
                  <c:v>0.39169101314517357</c:v>
                </c:pt>
                <c:pt idx="355">
                  <c:v>0.38207697116007289</c:v>
                </c:pt>
                <c:pt idx="356">
                  <c:v>0.40556913398439987</c:v>
                </c:pt>
                <c:pt idx="357">
                  <c:v>0.35973596496945187</c:v>
                </c:pt>
                <c:pt idx="358">
                  <c:v>0.37075693783115837</c:v>
                </c:pt>
                <c:pt idx="359">
                  <c:v>0.36434037573124345</c:v>
                </c:pt>
                <c:pt idx="360">
                  <c:v>0.34375927120083077</c:v>
                </c:pt>
                <c:pt idx="361">
                  <c:v>0.33332896057090311</c:v>
                </c:pt>
                <c:pt idx="362">
                  <c:v>0.28907845367812374</c:v>
                </c:pt>
                <c:pt idx="363">
                  <c:v>0.29024229903212767</c:v>
                </c:pt>
                <c:pt idx="364">
                  <c:v>0.28948158493713833</c:v>
                </c:pt>
                <c:pt idx="365">
                  <c:v>0.30069782786216676</c:v>
                </c:pt>
                <c:pt idx="366">
                  <c:v>0.29894619745054568</c:v>
                </c:pt>
                <c:pt idx="367">
                  <c:v>0.30105497598702285</c:v>
                </c:pt>
                <c:pt idx="368">
                  <c:v>0.30307232601877065</c:v>
                </c:pt>
                <c:pt idx="369">
                  <c:v>0.28816219588126557</c:v>
                </c:pt>
                <c:pt idx="370">
                  <c:v>0.29329755354301185</c:v>
                </c:pt>
                <c:pt idx="371">
                  <c:v>0.28518784045822643</c:v>
                </c:pt>
                <c:pt idx="372">
                  <c:v>0.25347601535833025</c:v>
                </c:pt>
                <c:pt idx="373">
                  <c:v>0.24453201558295526</c:v>
                </c:pt>
                <c:pt idx="374">
                  <c:v>0.25020584083539193</c:v>
                </c:pt>
                <c:pt idx="375">
                  <c:v>0.22985888586238651</c:v>
                </c:pt>
                <c:pt idx="376">
                  <c:v>0.23441822052388228</c:v>
                </c:pt>
                <c:pt idx="377">
                  <c:v>0.24081877932691459</c:v>
                </c:pt>
                <c:pt idx="378">
                  <c:v>0.24404158609450471</c:v>
                </c:pt>
                <c:pt idx="379">
                  <c:v>0.26036702198210926</c:v>
                </c:pt>
                <c:pt idx="380">
                  <c:v>0.33392727898528535</c:v>
                </c:pt>
                <c:pt idx="381">
                  <c:v>0.39514585533798319</c:v>
                </c:pt>
                <c:pt idx="382">
                  <c:v>0.45852591747776594</c:v>
                </c:pt>
                <c:pt idx="383">
                  <c:v>0.52324481463804218</c:v>
                </c:pt>
                <c:pt idx="384">
                  <c:v>0.49998094807202953</c:v>
                </c:pt>
                <c:pt idx="385">
                  <c:v>0.4783603249586682</c:v>
                </c:pt>
                <c:pt idx="386">
                  <c:v>0.43218472854050061</c:v>
                </c:pt>
                <c:pt idx="387">
                  <c:v>0.40112088213749397</c:v>
                </c:pt>
                <c:pt idx="388">
                  <c:v>0.42569907132898027</c:v>
                </c:pt>
                <c:pt idx="389">
                  <c:v>0.42281648028590496</c:v>
                </c:pt>
                <c:pt idx="390">
                  <c:v>0.42857896738461954</c:v>
                </c:pt>
                <c:pt idx="391">
                  <c:v>0.40803365283913601</c:v>
                </c:pt>
                <c:pt idx="392">
                  <c:v>0.35717786385372524</c:v>
                </c:pt>
                <c:pt idx="393">
                  <c:v>0.32053739470539505</c:v>
                </c:pt>
                <c:pt idx="394">
                  <c:v>0.30786146965178063</c:v>
                </c:pt>
                <c:pt idx="395">
                  <c:v>0.31373081582271012</c:v>
                </c:pt>
                <c:pt idx="396">
                  <c:v>0.31953009960653134</c:v>
                </c:pt>
                <c:pt idx="397">
                  <c:v>0.33983196666701027</c:v>
                </c:pt>
                <c:pt idx="398">
                  <c:v>0.33214607936534069</c:v>
                </c:pt>
                <c:pt idx="399">
                  <c:v>0.30327696783490588</c:v>
                </c:pt>
                <c:pt idx="400">
                  <c:v>0.29138532305577935</c:v>
                </c:pt>
                <c:pt idx="401">
                  <c:v>0.27823208422770468</c:v>
                </c:pt>
                <c:pt idx="402">
                  <c:v>0.25726797388765982</c:v>
                </c:pt>
                <c:pt idx="403">
                  <c:v>0.2509920997788031</c:v>
                </c:pt>
                <c:pt idx="404">
                  <c:v>0.24364780099795871</c:v>
                </c:pt>
                <c:pt idx="405">
                  <c:v>0.23990346780586491</c:v>
                </c:pt>
                <c:pt idx="406">
                  <c:v>0.24435188104469727</c:v>
                </c:pt>
                <c:pt idx="407">
                  <c:v>0.25671402345114946</c:v>
                </c:pt>
                <c:pt idx="408">
                  <c:v>0.2354497945574657</c:v>
                </c:pt>
                <c:pt idx="409">
                  <c:v>0.21907638154877293</c:v>
                </c:pt>
                <c:pt idx="410">
                  <c:v>0.22045048807706108</c:v>
                </c:pt>
                <c:pt idx="411">
                  <c:v>0.19627460388459694</c:v>
                </c:pt>
                <c:pt idx="412">
                  <c:v>0.20577108936048616</c:v>
                </c:pt>
                <c:pt idx="413">
                  <c:v>0.18919741848775073</c:v>
                </c:pt>
                <c:pt idx="414">
                  <c:v>0.1785083952171394</c:v>
                </c:pt>
                <c:pt idx="415">
                  <c:v>0.18320356446168148</c:v>
                </c:pt>
                <c:pt idx="416">
                  <c:v>0.18499380926520698</c:v>
                </c:pt>
                <c:pt idx="417">
                  <c:v>0.19437619730393413</c:v>
                </c:pt>
                <c:pt idx="418">
                  <c:v>0.18725227222754079</c:v>
                </c:pt>
                <c:pt idx="419">
                  <c:v>0.18435371360787442</c:v>
                </c:pt>
                <c:pt idx="420">
                  <c:v>0.17689624474933302</c:v>
                </c:pt>
                <c:pt idx="421">
                  <c:v>0.17867410375118117</c:v>
                </c:pt>
                <c:pt idx="422">
                  <c:v>0.17644911796622226</c:v>
                </c:pt>
                <c:pt idx="423">
                  <c:v>0.16922442575091345</c:v>
                </c:pt>
                <c:pt idx="424">
                  <c:v>0.15921381112527777</c:v>
                </c:pt>
                <c:pt idx="425">
                  <c:v>0.16528568332297472</c:v>
                </c:pt>
                <c:pt idx="426">
                  <c:v>0.16635482468088789</c:v>
                </c:pt>
                <c:pt idx="427">
                  <c:v>0.15313571511091434</c:v>
                </c:pt>
                <c:pt idx="428">
                  <c:v>0.1470032920048554</c:v>
                </c:pt>
                <c:pt idx="429">
                  <c:v>0.13045611212577146</c:v>
                </c:pt>
                <c:pt idx="430">
                  <c:v>0.12608283561472172</c:v>
                </c:pt>
                <c:pt idx="431">
                  <c:v>0.12727995401518727</c:v>
                </c:pt>
                <c:pt idx="432">
                  <c:v>0.13087633273675806</c:v>
                </c:pt>
                <c:pt idx="433">
                  <c:v>0.14728883823249697</c:v>
                </c:pt>
                <c:pt idx="434">
                  <c:v>0.14629027522722782</c:v>
                </c:pt>
                <c:pt idx="435">
                  <c:v>0.15794614405223986</c:v>
                </c:pt>
                <c:pt idx="436">
                  <c:v>0.15543478147182588</c:v>
                </c:pt>
                <c:pt idx="437">
                  <c:v>0.14337607136087754</c:v>
                </c:pt>
                <c:pt idx="438">
                  <c:v>0.14605443502520221</c:v>
                </c:pt>
                <c:pt idx="439">
                  <c:v>0.14906232191679519</c:v>
                </c:pt>
                <c:pt idx="440">
                  <c:v>0.17364290125546117</c:v>
                </c:pt>
                <c:pt idx="441">
                  <c:v>0.19059520168047117</c:v>
                </c:pt>
                <c:pt idx="442">
                  <c:v>0.21256699031002357</c:v>
                </c:pt>
                <c:pt idx="443">
                  <c:v>0.23420947924152599</c:v>
                </c:pt>
                <c:pt idx="444">
                  <c:v>0.22362822969808782</c:v>
                </c:pt>
                <c:pt idx="445">
                  <c:v>0.24690248289047767</c:v>
                </c:pt>
                <c:pt idx="446">
                  <c:v>0.2760526856329929</c:v>
                </c:pt>
                <c:pt idx="447">
                  <c:v>0.31145275300600034</c:v>
                </c:pt>
                <c:pt idx="448">
                  <c:v>0.35325967340910419</c:v>
                </c:pt>
                <c:pt idx="449">
                  <c:v>0.37315895752708378</c:v>
                </c:pt>
                <c:pt idx="450">
                  <c:v>0.40232168644245536</c:v>
                </c:pt>
                <c:pt idx="451">
                  <c:v>0.42375477957554147</c:v>
                </c:pt>
                <c:pt idx="452">
                  <c:v>0.45584777295835333</c:v>
                </c:pt>
                <c:pt idx="453">
                  <c:v>0.48636700538580269</c:v>
                </c:pt>
                <c:pt idx="454">
                  <c:v>0.48504319283355762</c:v>
                </c:pt>
                <c:pt idx="455">
                  <c:v>0.47124471635668408</c:v>
                </c:pt>
                <c:pt idx="456">
                  <c:v>0.44012073960625592</c:v>
                </c:pt>
                <c:pt idx="457">
                  <c:v>0.41894870046326327</c:v>
                </c:pt>
                <c:pt idx="458">
                  <c:v>0.43404700848142241</c:v>
                </c:pt>
                <c:pt idx="459">
                  <c:v>0.45143152393683084</c:v>
                </c:pt>
                <c:pt idx="460">
                  <c:v>0.43745428152960286</c:v>
                </c:pt>
                <c:pt idx="461">
                  <c:v>0.43701681106090773</c:v>
                </c:pt>
                <c:pt idx="462">
                  <c:v>0.41044268315048149</c:v>
                </c:pt>
                <c:pt idx="463">
                  <c:v>0.35940533453306361</c:v>
                </c:pt>
                <c:pt idx="464">
                  <c:v>0.36426088720610711</c:v>
                </c:pt>
                <c:pt idx="465">
                  <c:v>0.31410297385888586</c:v>
                </c:pt>
                <c:pt idx="466">
                  <c:v>0.25510743508435135</c:v>
                </c:pt>
                <c:pt idx="467">
                  <c:v>0.26338650710192002</c:v>
                </c:pt>
                <c:pt idx="468">
                  <c:v>0.24055714985340088</c:v>
                </c:pt>
                <c:pt idx="469">
                  <c:v>0.25241735201933907</c:v>
                </c:pt>
                <c:pt idx="470">
                  <c:v>0.27669567633990955</c:v>
                </c:pt>
                <c:pt idx="471">
                  <c:v>0.25654268700082528</c:v>
                </c:pt>
                <c:pt idx="472">
                  <c:v>0.25010888729147196</c:v>
                </c:pt>
                <c:pt idx="473">
                  <c:v>0.2359697884670533</c:v>
                </c:pt>
                <c:pt idx="474">
                  <c:v>0.20405077315008172</c:v>
                </c:pt>
                <c:pt idx="475">
                  <c:v>0.20060828330988317</c:v>
                </c:pt>
                <c:pt idx="476">
                  <c:v>0.19216557214765773</c:v>
                </c:pt>
                <c:pt idx="477">
                  <c:v>0.1882087602745019</c:v>
                </c:pt>
                <c:pt idx="478">
                  <c:v>0.19014725911049732</c:v>
                </c:pt>
                <c:pt idx="479">
                  <c:v>0.18875282960583753</c:v>
                </c:pt>
                <c:pt idx="480">
                  <c:v>0.18216529561827843</c:v>
                </c:pt>
                <c:pt idx="481">
                  <c:v>0.17078506681538114</c:v>
                </c:pt>
                <c:pt idx="482">
                  <c:v>0.16371409770416886</c:v>
                </c:pt>
                <c:pt idx="483">
                  <c:v>0.13963949271304965</c:v>
                </c:pt>
                <c:pt idx="484">
                  <c:v>0.13933552051149112</c:v>
                </c:pt>
                <c:pt idx="485">
                  <c:v>0.14096138070592701</c:v>
                </c:pt>
                <c:pt idx="486">
                  <c:v>0.14545468739024284</c:v>
                </c:pt>
                <c:pt idx="487">
                  <c:v>0.15963192431500206</c:v>
                </c:pt>
                <c:pt idx="488">
                  <c:v>0.17058130541081581</c:v>
                </c:pt>
                <c:pt idx="489">
                  <c:v>0.18421818237691134</c:v>
                </c:pt>
                <c:pt idx="490">
                  <c:v>0.1939221814992656</c:v>
                </c:pt>
                <c:pt idx="491">
                  <c:v>0.19450379827578054</c:v>
                </c:pt>
                <c:pt idx="492">
                  <c:v>0.20313889110102895</c:v>
                </c:pt>
                <c:pt idx="493">
                  <c:v>0.19271631276293014</c:v>
                </c:pt>
                <c:pt idx="494">
                  <c:v>0.17700643487091822</c:v>
                </c:pt>
                <c:pt idx="495">
                  <c:v>0.17701487115989412</c:v>
                </c:pt>
                <c:pt idx="496">
                  <c:v>0.16085165831657305</c:v>
                </c:pt>
                <c:pt idx="497">
                  <c:v>0.17045665848034719</c:v>
                </c:pt>
                <c:pt idx="498">
                  <c:v>0.18771509239352335</c:v>
                </c:pt>
                <c:pt idx="499">
                  <c:v>0.1859696470883091</c:v>
                </c:pt>
                <c:pt idx="500">
                  <c:v>0.18723801827349551</c:v>
                </c:pt>
                <c:pt idx="501">
                  <c:v>0.16151100303078181</c:v>
                </c:pt>
                <c:pt idx="502">
                  <c:v>0.1425501076337867</c:v>
                </c:pt>
                <c:pt idx="503">
                  <c:v>0.1448268570401211</c:v>
                </c:pt>
                <c:pt idx="504">
                  <c:v>0.13109800453145698</c:v>
                </c:pt>
                <c:pt idx="505">
                  <c:v>0.1359543212240843</c:v>
                </c:pt>
                <c:pt idx="506">
                  <c:v>0.1316110175960104</c:v>
                </c:pt>
                <c:pt idx="507">
                  <c:v>0.11662447818518981</c:v>
                </c:pt>
                <c:pt idx="508">
                  <c:v>0.11677587949221323</c:v>
                </c:pt>
                <c:pt idx="509">
                  <c:v>0.12317957951666789</c:v>
                </c:pt>
                <c:pt idx="510">
                  <c:v>0.13345883061234171</c:v>
                </c:pt>
                <c:pt idx="511">
                  <c:v>0.13436394182077965</c:v>
                </c:pt>
                <c:pt idx="512">
                  <c:v>0.13690206172457009</c:v>
                </c:pt>
                <c:pt idx="513">
                  <c:v>0.12079237582213925</c:v>
                </c:pt>
                <c:pt idx="514">
                  <c:v>0.11263656602117258</c:v>
                </c:pt>
                <c:pt idx="515">
                  <c:v>0.10324290477885066</c:v>
                </c:pt>
                <c:pt idx="516">
                  <c:v>9.94477055536373E-2</c:v>
                </c:pt>
                <c:pt idx="517">
                  <c:v>0.10390541939966558</c:v>
                </c:pt>
                <c:pt idx="518">
                  <c:v>0.10097325711841446</c:v>
                </c:pt>
                <c:pt idx="519">
                  <c:v>0.10809289366742422</c:v>
                </c:pt>
                <c:pt idx="520">
                  <c:v>0.10598994619070272</c:v>
                </c:pt>
                <c:pt idx="521">
                  <c:v>9.494736812207262E-2</c:v>
                </c:pt>
                <c:pt idx="522">
                  <c:v>8.6436360711643526E-2</c:v>
                </c:pt>
                <c:pt idx="523">
                  <c:v>8.1825858921015487E-2</c:v>
                </c:pt>
                <c:pt idx="524">
                  <c:v>8.3278596487786877E-2</c:v>
                </c:pt>
                <c:pt idx="525">
                  <c:v>7.9096213440419269E-2</c:v>
                </c:pt>
                <c:pt idx="526">
                  <c:v>7.8005876316687456E-2</c:v>
                </c:pt>
                <c:pt idx="527">
                  <c:v>7.2498310969796101E-2</c:v>
                </c:pt>
                <c:pt idx="528">
                  <c:v>6.660915514438602E-2</c:v>
                </c:pt>
                <c:pt idx="529">
                  <c:v>7.2742593414913001E-2</c:v>
                </c:pt>
                <c:pt idx="530">
                  <c:v>7.1679731870167504E-2</c:v>
                </c:pt>
                <c:pt idx="531">
                  <c:v>6.9082068200648009E-2</c:v>
                </c:pt>
                <c:pt idx="532">
                  <c:v>7.0433688874558337E-2</c:v>
                </c:pt>
                <c:pt idx="533">
                  <c:v>6.4474097368325503E-2</c:v>
                </c:pt>
                <c:pt idx="534">
                  <c:v>6.2407425210618726E-2</c:v>
                </c:pt>
                <c:pt idx="535">
                  <c:v>6.0284083563255264E-2</c:v>
                </c:pt>
                <c:pt idx="536">
                  <c:v>5.5166926815641185E-2</c:v>
                </c:pt>
                <c:pt idx="537">
                  <c:v>5.2739210070435853E-2</c:v>
                </c:pt>
                <c:pt idx="538">
                  <c:v>5.3705296717602588E-2</c:v>
                </c:pt>
                <c:pt idx="539">
                  <c:v>6.0978059634347506E-2</c:v>
                </c:pt>
                <c:pt idx="540">
                  <c:v>5.8553086851730898E-2</c:v>
                </c:pt>
                <c:pt idx="541">
                  <c:v>6.1475426658081797E-2</c:v>
                </c:pt>
                <c:pt idx="542">
                  <c:v>6.1116812775073491E-2</c:v>
                </c:pt>
                <c:pt idx="543">
                  <c:v>6.8005256072088363E-2</c:v>
                </c:pt>
                <c:pt idx="544">
                  <c:v>8.2953534897456147E-2</c:v>
                </c:pt>
                <c:pt idx="545">
                  <c:v>9.1191302920817147E-2</c:v>
                </c:pt>
                <c:pt idx="546">
                  <c:v>9.3997683169599805E-2</c:v>
                </c:pt>
                <c:pt idx="547">
                  <c:v>8.2423674239329628E-2</c:v>
                </c:pt>
                <c:pt idx="548">
                  <c:v>7.0978495110347636E-2</c:v>
                </c:pt>
                <c:pt idx="549">
                  <c:v>6.5028478417674063E-2</c:v>
                </c:pt>
                <c:pt idx="550">
                  <c:v>6.3482077368784723E-2</c:v>
                </c:pt>
                <c:pt idx="551">
                  <c:v>6.0853927758019899E-2</c:v>
                </c:pt>
                <c:pt idx="552">
                  <c:v>6.0272547722582975E-2</c:v>
                </c:pt>
                <c:pt idx="553">
                  <c:v>5.8294330180970355E-2</c:v>
                </c:pt>
                <c:pt idx="554">
                  <c:v>6.0509374295130307E-2</c:v>
                </c:pt>
                <c:pt idx="555">
                  <c:v>6.13523120868881E-2</c:v>
                </c:pt>
                <c:pt idx="556">
                  <c:v>6.0009555727008522E-2</c:v>
                </c:pt>
                <c:pt idx="557">
                  <c:v>6.1095440251184546E-2</c:v>
                </c:pt>
                <c:pt idx="558">
                  <c:v>5.5278522865408741E-2</c:v>
                </c:pt>
                <c:pt idx="559">
                  <c:v>5.2292266216722137E-2</c:v>
                </c:pt>
                <c:pt idx="560">
                  <c:v>4.9058807402751314E-2</c:v>
                </c:pt>
                <c:pt idx="561">
                  <c:v>4.4427449241123455E-2</c:v>
                </c:pt>
                <c:pt idx="562">
                  <c:v>4.1457758894796616E-2</c:v>
                </c:pt>
                <c:pt idx="563">
                  <c:v>3.9734931888232392E-2</c:v>
                </c:pt>
                <c:pt idx="564">
                  <c:v>3.6991337657746426E-2</c:v>
                </c:pt>
                <c:pt idx="565">
                  <c:v>3.6082002210319757E-2</c:v>
                </c:pt>
                <c:pt idx="566">
                  <c:v>3.484958271254663E-2</c:v>
                </c:pt>
                <c:pt idx="567">
                  <c:v>3.2326297798887821E-2</c:v>
                </c:pt>
                <c:pt idx="568">
                  <c:v>3.0499610950967225E-2</c:v>
                </c:pt>
                <c:pt idx="569">
                  <c:v>3.2094970618883431E-2</c:v>
                </c:pt>
                <c:pt idx="570">
                  <c:v>3.0211898593085609E-2</c:v>
                </c:pt>
                <c:pt idx="571">
                  <c:v>3.2475453614418517E-2</c:v>
                </c:pt>
                <c:pt idx="572">
                  <c:v>3.4125268498874664E-2</c:v>
                </c:pt>
                <c:pt idx="573">
                  <c:v>3.0108129503813842E-2</c:v>
                </c:pt>
                <c:pt idx="574">
                  <c:v>4.2080893458212178E-2</c:v>
                </c:pt>
                <c:pt idx="575">
                  <c:v>5.273707459384961E-2</c:v>
                </c:pt>
                <c:pt idx="576">
                  <c:v>6.4233569286760037E-2</c:v>
                </c:pt>
                <c:pt idx="577">
                  <c:v>6.800296927253914E-2</c:v>
                </c:pt>
                <c:pt idx="578">
                  <c:v>6.0548119454952372E-2</c:v>
                </c:pt>
                <c:pt idx="579">
                  <c:v>6.2028380785904898E-2</c:v>
                </c:pt>
                <c:pt idx="580">
                  <c:v>6.5120364348527304E-2</c:v>
                </c:pt>
                <c:pt idx="581">
                  <c:v>7.8095722158607911E-2</c:v>
                </c:pt>
                <c:pt idx="582">
                  <c:v>8.9350672934018452E-2</c:v>
                </c:pt>
                <c:pt idx="583">
                  <c:v>8.9201638686866203E-2</c:v>
                </c:pt>
                <c:pt idx="584">
                  <c:v>7.7064596646775008E-2</c:v>
                </c:pt>
                <c:pt idx="585">
                  <c:v>7.5010587588955846E-2</c:v>
                </c:pt>
                <c:pt idx="586">
                  <c:v>7.1455730163385148E-2</c:v>
                </c:pt>
                <c:pt idx="587">
                  <c:v>6.8887221876735405E-2</c:v>
                </c:pt>
                <c:pt idx="588">
                  <c:v>7.303609072350728E-2</c:v>
                </c:pt>
                <c:pt idx="589">
                  <c:v>6.427411617292858E-2</c:v>
                </c:pt>
                <c:pt idx="590">
                  <c:v>6.2434292774496566E-2</c:v>
                </c:pt>
                <c:pt idx="591">
                  <c:v>6.224271475536669E-2</c:v>
                </c:pt>
                <c:pt idx="592">
                  <c:v>5.9946248611214621E-2</c:v>
                </c:pt>
                <c:pt idx="593">
                  <c:v>6.2938478965804165E-2</c:v>
                </c:pt>
                <c:pt idx="594">
                  <c:v>6.1551268553050521E-2</c:v>
                </c:pt>
                <c:pt idx="595">
                  <c:v>5.1375275041379245E-2</c:v>
                </c:pt>
                <c:pt idx="596">
                  <c:v>4.8151791126779767E-2</c:v>
                </c:pt>
                <c:pt idx="597">
                  <c:v>4.251828237698816E-2</c:v>
                </c:pt>
                <c:pt idx="598">
                  <c:v>4.1968847510905356E-2</c:v>
                </c:pt>
                <c:pt idx="599">
                  <c:v>4.872724749528131E-2</c:v>
                </c:pt>
                <c:pt idx="600">
                  <c:v>5.5862973040374533E-2</c:v>
                </c:pt>
                <c:pt idx="601">
                  <c:v>5.8281886694345336E-2</c:v>
                </c:pt>
                <c:pt idx="602">
                  <c:v>6.9425991201496118E-2</c:v>
                </c:pt>
                <c:pt idx="603">
                  <c:v>7.1430301189127951E-2</c:v>
                </c:pt>
                <c:pt idx="604">
                  <c:v>6.9663959860836872E-2</c:v>
                </c:pt>
                <c:pt idx="605">
                  <c:v>6.9777538916505372E-2</c:v>
                </c:pt>
                <c:pt idx="606">
                  <c:v>5.9020823172802973E-2</c:v>
                </c:pt>
                <c:pt idx="607">
                  <c:v>6.2907413244698937E-2</c:v>
                </c:pt>
                <c:pt idx="608">
                  <c:v>6.4325857873289941E-2</c:v>
                </c:pt>
                <c:pt idx="609">
                  <c:v>6.4808202191185424E-2</c:v>
                </c:pt>
                <c:pt idx="610">
                  <c:v>7.3491034337917663E-2</c:v>
                </c:pt>
                <c:pt idx="611">
                  <c:v>7.8059793206771588E-2</c:v>
                </c:pt>
                <c:pt idx="612">
                  <c:v>0.11236283204516315</c:v>
                </c:pt>
                <c:pt idx="613">
                  <c:v>0.12104358568229728</c:v>
                </c:pt>
                <c:pt idx="614">
                  <c:v>0.1215397925643</c:v>
                </c:pt>
                <c:pt idx="615">
                  <c:v>0.10931762830244357</c:v>
                </c:pt>
                <c:pt idx="616">
                  <c:v>7.1655970961891302E-2</c:v>
                </c:pt>
                <c:pt idx="617">
                  <c:v>6.8549195153188636E-2</c:v>
                </c:pt>
                <c:pt idx="618">
                  <c:v>5.6011456648001473E-2</c:v>
                </c:pt>
                <c:pt idx="619">
                  <c:v>5.9943365351284764E-2</c:v>
                </c:pt>
                <c:pt idx="620">
                  <c:v>7.0940482142048428E-2</c:v>
                </c:pt>
                <c:pt idx="621">
                  <c:v>0.10121930478205314</c:v>
                </c:pt>
                <c:pt idx="622">
                  <c:v>0.10975531047630795</c:v>
                </c:pt>
                <c:pt idx="623">
                  <c:v>0.11740463137758006</c:v>
                </c:pt>
                <c:pt idx="624">
                  <c:v>0.11820013357304916</c:v>
                </c:pt>
                <c:pt idx="625">
                  <c:v>9.8216080279246804E-2</c:v>
                </c:pt>
                <c:pt idx="626">
                  <c:v>0.1186148135536958</c:v>
                </c:pt>
                <c:pt idx="627">
                  <c:v>0.12262503102796188</c:v>
                </c:pt>
                <c:pt idx="628">
                  <c:v>0.13423979257519233</c:v>
                </c:pt>
                <c:pt idx="629">
                  <c:v>0.13579431133652109</c:v>
                </c:pt>
                <c:pt idx="630">
                  <c:v>0.11210442552222127</c:v>
                </c:pt>
                <c:pt idx="631">
                  <c:v>0.10145179652400296</c:v>
                </c:pt>
                <c:pt idx="632">
                  <c:v>7.8678615526085155E-2</c:v>
                </c:pt>
                <c:pt idx="633">
                  <c:v>6.5281891627872096E-2</c:v>
                </c:pt>
                <c:pt idx="634">
                  <c:v>6.953203375226949E-2</c:v>
                </c:pt>
                <c:pt idx="635">
                  <c:v>6.3602708014977666E-2</c:v>
                </c:pt>
                <c:pt idx="636">
                  <c:v>6.1888346100554652E-2</c:v>
                </c:pt>
                <c:pt idx="637">
                  <c:v>5.1887480518214013E-2</c:v>
                </c:pt>
                <c:pt idx="638">
                  <c:v>4.2826282653361906E-2</c:v>
                </c:pt>
                <c:pt idx="639">
                  <c:v>4.2188136225058362E-2</c:v>
                </c:pt>
                <c:pt idx="640">
                  <c:v>5.126586121768921E-2</c:v>
                </c:pt>
                <c:pt idx="641">
                  <c:v>6.7962194389187824E-2</c:v>
                </c:pt>
                <c:pt idx="642">
                  <c:v>7.2523871822876451E-2</c:v>
                </c:pt>
                <c:pt idx="643">
                  <c:v>7.2887944980731714E-2</c:v>
                </c:pt>
                <c:pt idx="644">
                  <c:v>6.223210047409386E-2</c:v>
                </c:pt>
                <c:pt idx="645">
                  <c:v>5.1335708143736621E-2</c:v>
                </c:pt>
                <c:pt idx="646">
                  <c:v>5.1622462936846886E-2</c:v>
                </c:pt>
                <c:pt idx="647">
                  <c:v>4.851326983443302E-2</c:v>
                </c:pt>
                <c:pt idx="648">
                  <c:v>5.0830065725549337E-2</c:v>
                </c:pt>
                <c:pt idx="649">
                  <c:v>5.2720499270160849E-2</c:v>
                </c:pt>
                <c:pt idx="650">
                  <c:v>6.4542911596629282E-2</c:v>
                </c:pt>
                <c:pt idx="651">
                  <c:v>7.3854453518592003E-2</c:v>
                </c:pt>
                <c:pt idx="652">
                  <c:v>7.2983492579493395E-2</c:v>
                </c:pt>
                <c:pt idx="653">
                  <c:v>7.7590743048466249E-2</c:v>
                </c:pt>
                <c:pt idx="654">
                  <c:v>6.8338215291184584E-2</c:v>
                </c:pt>
                <c:pt idx="655">
                  <c:v>6.8575103666701206E-2</c:v>
                </c:pt>
                <c:pt idx="656">
                  <c:v>8.5581928852884903E-2</c:v>
                </c:pt>
                <c:pt idx="657">
                  <c:v>0.10240071224777841</c:v>
                </c:pt>
                <c:pt idx="658">
                  <c:v>0.12174545463604808</c:v>
                </c:pt>
                <c:pt idx="659">
                  <c:v>0.12433694827894805</c:v>
                </c:pt>
                <c:pt idx="660">
                  <c:v>0.1200261512055394</c:v>
                </c:pt>
                <c:pt idx="661">
                  <c:v>0.1228569683346154</c:v>
                </c:pt>
                <c:pt idx="662">
                  <c:v>0.11352116244449698</c:v>
                </c:pt>
                <c:pt idx="663">
                  <c:v>0.11924701342748241</c:v>
                </c:pt>
                <c:pt idx="664">
                  <c:v>0.12295998043220947</c:v>
                </c:pt>
                <c:pt idx="665">
                  <c:v>0.12002738693359728</c:v>
                </c:pt>
                <c:pt idx="666">
                  <c:v>0.11958393484472858</c:v>
                </c:pt>
                <c:pt idx="667">
                  <c:v>0.1154901727742087</c:v>
                </c:pt>
                <c:pt idx="668">
                  <c:v>0.10650453119686398</c:v>
                </c:pt>
                <c:pt idx="669">
                  <c:v>8.4313497052165162E-2</c:v>
                </c:pt>
                <c:pt idx="670">
                  <c:v>7.0761219859265811E-2</c:v>
                </c:pt>
                <c:pt idx="671">
                  <c:v>7.5555662709138618E-2</c:v>
                </c:pt>
                <c:pt idx="672">
                  <c:v>7.8438961918376238E-2</c:v>
                </c:pt>
                <c:pt idx="673">
                  <c:v>8.1199993598103412E-2</c:v>
                </c:pt>
                <c:pt idx="674">
                  <c:v>8.203991210328182E-2</c:v>
                </c:pt>
                <c:pt idx="675">
                  <c:v>6.2210954859972287E-2</c:v>
                </c:pt>
                <c:pt idx="676">
                  <c:v>7.443580478937635E-2</c:v>
                </c:pt>
                <c:pt idx="677">
                  <c:v>8.1754430925774751E-2</c:v>
                </c:pt>
                <c:pt idx="678">
                  <c:v>9.8306121506210348E-2</c:v>
                </c:pt>
                <c:pt idx="679">
                  <c:v>0.1232613479458194</c:v>
                </c:pt>
                <c:pt idx="680">
                  <c:v>0.12790198976739062</c:v>
                </c:pt>
                <c:pt idx="681">
                  <c:v>0.15819996093908123</c:v>
                </c:pt>
                <c:pt idx="682">
                  <c:v>0.17000511313276817</c:v>
                </c:pt>
                <c:pt idx="683">
                  <c:v>0.17863010494252718</c:v>
                </c:pt>
                <c:pt idx="684">
                  <c:v>0.17754692049074297</c:v>
                </c:pt>
                <c:pt idx="685">
                  <c:v>0.16220793312110371</c:v>
                </c:pt>
                <c:pt idx="686">
                  <c:v>0.16636643535882945</c:v>
                </c:pt>
                <c:pt idx="687">
                  <c:v>0.14426706648705886</c:v>
                </c:pt>
                <c:pt idx="688">
                  <c:v>0.13595415931323684</c:v>
                </c:pt>
                <c:pt idx="689">
                  <c:v>0.11947275257511059</c:v>
                </c:pt>
                <c:pt idx="690">
                  <c:v>0.10096395900446645</c:v>
                </c:pt>
                <c:pt idx="691">
                  <c:v>0.11139107290922121</c:v>
                </c:pt>
                <c:pt idx="692">
                  <c:v>0.10794368000790039</c:v>
                </c:pt>
                <c:pt idx="693">
                  <c:v>0.10405264010854903</c:v>
                </c:pt>
                <c:pt idx="694">
                  <c:v>9.1302202551511918E-2</c:v>
                </c:pt>
                <c:pt idx="695">
                  <c:v>7.9322818435380915E-2</c:v>
                </c:pt>
                <c:pt idx="696">
                  <c:v>7.3716526157822149E-2</c:v>
                </c:pt>
                <c:pt idx="697">
                  <c:v>6.9159311983191002E-2</c:v>
                </c:pt>
                <c:pt idx="698">
                  <c:v>7.6856151267418182E-2</c:v>
                </c:pt>
                <c:pt idx="699">
                  <c:v>9.7355599977496751E-2</c:v>
                </c:pt>
                <c:pt idx="700">
                  <c:v>0.15217963352727915</c:v>
                </c:pt>
                <c:pt idx="701">
                  <c:v>0.19678991835165008</c:v>
                </c:pt>
                <c:pt idx="702">
                  <c:v>0.21673257311653241</c:v>
                </c:pt>
                <c:pt idx="703">
                  <c:v>0.21025572006358717</c:v>
                </c:pt>
                <c:pt idx="704">
                  <c:v>0.15882053903795268</c:v>
                </c:pt>
                <c:pt idx="705">
                  <c:v>0.11926991230051216</c:v>
                </c:pt>
                <c:pt idx="706">
                  <c:v>0.11068819178928917</c:v>
                </c:pt>
                <c:pt idx="707">
                  <c:v>0.10392957840979525</c:v>
                </c:pt>
                <c:pt idx="708">
                  <c:v>0.10353124608145635</c:v>
                </c:pt>
                <c:pt idx="709">
                  <c:v>0.10419396408112411</c:v>
                </c:pt>
                <c:pt idx="710">
                  <c:v>9.0096194653335612E-2</c:v>
                </c:pt>
                <c:pt idx="711">
                  <c:v>9.0470420300083398E-2</c:v>
                </c:pt>
                <c:pt idx="712">
                  <c:v>8.477557945115799E-2</c:v>
                </c:pt>
                <c:pt idx="713">
                  <c:v>8.0966042930991161E-2</c:v>
                </c:pt>
                <c:pt idx="714">
                  <c:v>8.7052041067233327E-2</c:v>
                </c:pt>
                <c:pt idx="715">
                  <c:v>9.0906606565269443E-2</c:v>
                </c:pt>
                <c:pt idx="716">
                  <c:v>0.11293953509018068</c:v>
                </c:pt>
                <c:pt idx="717">
                  <c:v>0.11717234134731014</c:v>
                </c:pt>
                <c:pt idx="718">
                  <c:v>0.12083626610001133</c:v>
                </c:pt>
                <c:pt idx="719">
                  <c:v>0.12191573944891565</c:v>
                </c:pt>
                <c:pt idx="720">
                  <c:v>0.11995893427761434</c:v>
                </c:pt>
                <c:pt idx="721">
                  <c:v>0.12203687587354221</c:v>
                </c:pt>
                <c:pt idx="722">
                  <c:v>0.11435929220057657</c:v>
                </c:pt>
                <c:pt idx="723">
                  <c:v>0.10707476552383956</c:v>
                </c:pt>
                <c:pt idx="724">
                  <c:v>0.10070542126896681</c:v>
                </c:pt>
                <c:pt idx="725">
                  <c:v>9.9336227011668082E-2</c:v>
                </c:pt>
                <c:pt idx="726">
                  <c:v>8.9539439762023457E-2</c:v>
                </c:pt>
                <c:pt idx="727">
                  <c:v>7.7640866527233704E-2</c:v>
                </c:pt>
                <c:pt idx="728">
                  <c:v>6.3019370868265562E-2</c:v>
                </c:pt>
                <c:pt idx="729">
                  <c:v>6.2454707197275715E-2</c:v>
                </c:pt>
                <c:pt idx="730">
                  <c:v>6.7196690253344668E-2</c:v>
                </c:pt>
                <c:pt idx="731">
                  <c:v>7.1523785336557871E-2</c:v>
                </c:pt>
                <c:pt idx="732">
                  <c:v>7.5681923115419991E-2</c:v>
                </c:pt>
                <c:pt idx="733">
                  <c:v>7.0332720170386512E-2</c:v>
                </c:pt>
                <c:pt idx="734">
                  <c:v>6.4018559300948741E-2</c:v>
                </c:pt>
                <c:pt idx="735">
                  <c:v>6.5862699041568079E-2</c:v>
                </c:pt>
                <c:pt idx="736">
                  <c:v>5.8703773037055207E-2</c:v>
                </c:pt>
                <c:pt idx="737">
                  <c:v>5.654736190510895E-2</c:v>
                </c:pt>
                <c:pt idx="738">
                  <c:v>5.7325920515188353E-2</c:v>
                </c:pt>
                <c:pt idx="739">
                  <c:v>5.1425744843679913E-2</c:v>
                </c:pt>
                <c:pt idx="740">
                  <c:v>4.7902891815752205E-2</c:v>
                </c:pt>
                <c:pt idx="741">
                  <c:v>4.5851579462998678E-2</c:v>
                </c:pt>
                <c:pt idx="742">
                  <c:v>4.2767668099967251E-2</c:v>
                </c:pt>
                <c:pt idx="743">
                  <c:v>4.7658799161145855E-2</c:v>
                </c:pt>
                <c:pt idx="744">
                  <c:v>6.6960116170693654E-2</c:v>
                </c:pt>
                <c:pt idx="745">
                  <c:v>6.870888587943326E-2</c:v>
                </c:pt>
                <c:pt idx="746">
                  <c:v>7.0944880212645015E-2</c:v>
                </c:pt>
                <c:pt idx="747">
                  <c:v>7.6937042023200466E-2</c:v>
                </c:pt>
                <c:pt idx="748">
                  <c:v>5.7990506053618815E-2</c:v>
                </c:pt>
                <c:pt idx="749">
                  <c:v>6.2838745390828121E-2</c:v>
                </c:pt>
                <c:pt idx="750">
                  <c:v>6.5311115511211104E-2</c:v>
                </c:pt>
                <c:pt idx="751">
                  <c:v>6.2275788089223696E-2</c:v>
                </c:pt>
                <c:pt idx="752">
                  <c:v>6.3627764353817201E-2</c:v>
                </c:pt>
                <c:pt idx="753">
                  <c:v>7.1007894971862606E-2</c:v>
                </c:pt>
                <c:pt idx="754">
                  <c:v>7.2123989187303186E-2</c:v>
                </c:pt>
                <c:pt idx="755">
                  <c:v>7.1079160868164071E-2</c:v>
                </c:pt>
                <c:pt idx="756">
                  <c:v>8.4812112503978701E-2</c:v>
                </c:pt>
                <c:pt idx="757">
                  <c:v>7.8218318436860793E-2</c:v>
                </c:pt>
                <c:pt idx="758">
                  <c:v>8.1161630043422028E-2</c:v>
                </c:pt>
                <c:pt idx="759">
                  <c:v>8.112998372523976E-2</c:v>
                </c:pt>
                <c:pt idx="760">
                  <c:v>7.0283602794066882E-2</c:v>
                </c:pt>
                <c:pt idx="761">
                  <c:v>7.0882504658912215E-2</c:v>
                </c:pt>
                <c:pt idx="762">
                  <c:v>7.2724236555234245E-2</c:v>
                </c:pt>
                <c:pt idx="763">
                  <c:v>7.5653811934264487E-2</c:v>
                </c:pt>
                <c:pt idx="764">
                  <c:v>8.9671196177528514E-2</c:v>
                </c:pt>
                <c:pt idx="765">
                  <c:v>8.6389487298032377E-2</c:v>
                </c:pt>
                <c:pt idx="766">
                  <c:v>8.4014041502299963E-2</c:v>
                </c:pt>
                <c:pt idx="767">
                  <c:v>7.6534807081462125E-2</c:v>
                </c:pt>
                <c:pt idx="768">
                  <c:v>6.488534995440022E-2</c:v>
                </c:pt>
                <c:pt idx="769">
                  <c:v>6.9542196012683896E-2</c:v>
                </c:pt>
                <c:pt idx="770">
                  <c:v>8.4239083269024712E-2</c:v>
                </c:pt>
                <c:pt idx="771">
                  <c:v>9.3082604497657803E-2</c:v>
                </c:pt>
                <c:pt idx="772">
                  <c:v>0.10572063060381634</c:v>
                </c:pt>
                <c:pt idx="773">
                  <c:v>0.11206861069609272</c:v>
                </c:pt>
                <c:pt idx="774">
                  <c:v>9.8225357983684758E-2</c:v>
                </c:pt>
                <c:pt idx="775">
                  <c:v>0.10139320734905849</c:v>
                </c:pt>
                <c:pt idx="776">
                  <c:v>0.1097105148104778</c:v>
                </c:pt>
                <c:pt idx="777">
                  <c:v>0.10692582531696333</c:v>
                </c:pt>
                <c:pt idx="778">
                  <c:v>0.11329457615162233</c:v>
                </c:pt>
                <c:pt idx="779">
                  <c:v>0.10459661013316551</c:v>
                </c:pt>
                <c:pt idx="780">
                  <c:v>8.151869815278584E-2</c:v>
                </c:pt>
                <c:pt idx="781">
                  <c:v>8.3963428503721321E-2</c:v>
                </c:pt>
                <c:pt idx="782">
                  <c:v>8.0205105584500641E-2</c:v>
                </c:pt>
                <c:pt idx="783">
                  <c:v>9.5264130849146311E-2</c:v>
                </c:pt>
                <c:pt idx="784">
                  <c:v>0.1135879705122336</c:v>
                </c:pt>
                <c:pt idx="785">
                  <c:v>0.12340937798972225</c:v>
                </c:pt>
                <c:pt idx="786">
                  <c:v>0.1311258615797965</c:v>
                </c:pt>
                <c:pt idx="787">
                  <c:v>0.12957174185080975</c:v>
                </c:pt>
                <c:pt idx="788">
                  <c:v>0.12946016572901631</c:v>
                </c:pt>
                <c:pt idx="789">
                  <c:v>0.11199533280963322</c:v>
                </c:pt>
                <c:pt idx="790">
                  <c:v>0.11227261743316259</c:v>
                </c:pt>
                <c:pt idx="791">
                  <c:v>0.10907877656670248</c:v>
                </c:pt>
                <c:pt idx="792">
                  <c:v>0.10013735064506568</c:v>
                </c:pt>
                <c:pt idx="793">
                  <c:v>0.10902255072971283</c:v>
                </c:pt>
                <c:pt idx="794">
                  <c:v>0.11162307563953461</c:v>
                </c:pt>
                <c:pt idx="795">
                  <c:v>0.11455559435959736</c:v>
                </c:pt>
                <c:pt idx="796">
                  <c:v>0.11923135679897962</c:v>
                </c:pt>
                <c:pt idx="797">
                  <c:v>0.11576636574340241</c:v>
                </c:pt>
                <c:pt idx="798">
                  <c:v>0.10778657319461661</c:v>
                </c:pt>
                <c:pt idx="799">
                  <c:v>0.10611814544664208</c:v>
                </c:pt>
                <c:pt idx="800">
                  <c:v>0.10322910533266146</c:v>
                </c:pt>
                <c:pt idx="801">
                  <c:v>0.12331890748614698</c:v>
                </c:pt>
                <c:pt idx="802">
                  <c:v>0.13304867124536895</c:v>
                </c:pt>
                <c:pt idx="803">
                  <c:v>0.13784665863331341</c:v>
                </c:pt>
                <c:pt idx="804">
                  <c:v>0.13713904638595917</c:v>
                </c:pt>
                <c:pt idx="805">
                  <c:v>0.12278452469116913</c:v>
                </c:pt>
                <c:pt idx="806">
                  <c:v>0.11327510436554242</c:v>
                </c:pt>
                <c:pt idx="807">
                  <c:v>0.10191040903278456</c:v>
                </c:pt>
                <c:pt idx="808">
                  <c:v>0.10659144715834842</c:v>
                </c:pt>
                <c:pt idx="809">
                  <c:v>9.5751041398359799E-2</c:v>
                </c:pt>
                <c:pt idx="810">
                  <c:v>9.1830467794773399E-2</c:v>
                </c:pt>
                <c:pt idx="811">
                  <c:v>0.10040668272239577</c:v>
                </c:pt>
                <c:pt idx="812">
                  <c:v>9.4824107241113301E-2</c:v>
                </c:pt>
                <c:pt idx="813">
                  <c:v>0.10173151633019681</c:v>
                </c:pt>
                <c:pt idx="814">
                  <c:v>0.10948033664853714</c:v>
                </c:pt>
                <c:pt idx="815">
                  <c:v>0.12052589617211724</c:v>
                </c:pt>
                <c:pt idx="816">
                  <c:v>0.12153892556371795</c:v>
                </c:pt>
                <c:pt idx="817">
                  <c:v>0.12537025481176026</c:v>
                </c:pt>
                <c:pt idx="818">
                  <c:v>0.11874939295340527</c:v>
                </c:pt>
                <c:pt idx="819">
                  <c:v>0.12315860978619908</c:v>
                </c:pt>
                <c:pt idx="820">
                  <c:v>0.1350067420310305</c:v>
                </c:pt>
                <c:pt idx="821">
                  <c:v>0.14226580545455791</c:v>
                </c:pt>
                <c:pt idx="822">
                  <c:v>0.15919676537444932</c:v>
                </c:pt>
                <c:pt idx="823">
                  <c:v>0.15188908223363143</c:v>
                </c:pt>
                <c:pt idx="824">
                  <c:v>0.15083242987310597</c:v>
                </c:pt>
                <c:pt idx="825">
                  <c:v>0.15224959582715777</c:v>
                </c:pt>
                <c:pt idx="826">
                  <c:v>0.15740595564978369</c:v>
                </c:pt>
                <c:pt idx="827">
                  <c:v>0.15179826578018871</c:v>
                </c:pt>
                <c:pt idx="828">
                  <c:v>0.15551260142111281</c:v>
                </c:pt>
                <c:pt idx="829">
                  <c:v>0.1529195557199855</c:v>
                </c:pt>
                <c:pt idx="830">
                  <c:v>0.15218594721135903</c:v>
                </c:pt>
                <c:pt idx="831">
                  <c:v>0.14908763487867038</c:v>
                </c:pt>
                <c:pt idx="832">
                  <c:v>0.14463715310110459</c:v>
                </c:pt>
                <c:pt idx="833">
                  <c:v>0.13499350235187804</c:v>
                </c:pt>
                <c:pt idx="834">
                  <c:v>0.12273093601159776</c:v>
                </c:pt>
                <c:pt idx="835">
                  <c:v>0.11278276680227715</c:v>
                </c:pt>
                <c:pt idx="836">
                  <c:v>0.10482788016533061</c:v>
                </c:pt>
                <c:pt idx="837">
                  <c:v>0.10043349571198791</c:v>
                </c:pt>
                <c:pt idx="838">
                  <c:v>8.8358833403494222E-2</c:v>
                </c:pt>
                <c:pt idx="839">
                  <c:v>8.5194165289333351E-2</c:v>
                </c:pt>
                <c:pt idx="840">
                  <c:v>6.8438057385486112E-2</c:v>
                </c:pt>
                <c:pt idx="841">
                  <c:v>5.5230650329475939E-2</c:v>
                </c:pt>
                <c:pt idx="842">
                  <c:v>4.4569527064939815E-2</c:v>
                </c:pt>
                <c:pt idx="843">
                  <c:v>3.792690965555541E-2</c:v>
                </c:pt>
                <c:pt idx="844">
                  <c:v>3.9078645759050346E-2</c:v>
                </c:pt>
                <c:pt idx="845">
                  <c:v>4.057072515439563E-2</c:v>
                </c:pt>
                <c:pt idx="846">
                  <c:v>3.9929036095950173E-2</c:v>
                </c:pt>
                <c:pt idx="847">
                  <c:v>3.4729459479353894E-2</c:v>
                </c:pt>
                <c:pt idx="848">
                  <c:v>3.173817105855084E-2</c:v>
                </c:pt>
                <c:pt idx="849">
                  <c:v>3.5354579330942187E-2</c:v>
                </c:pt>
                <c:pt idx="850">
                  <c:v>3.7938020878318192E-2</c:v>
                </c:pt>
                <c:pt idx="851">
                  <c:v>4.341855837563674E-2</c:v>
                </c:pt>
                <c:pt idx="852">
                  <c:v>4.3730357730571351E-2</c:v>
                </c:pt>
                <c:pt idx="853">
                  <c:v>4.7640632314859779E-2</c:v>
                </c:pt>
                <c:pt idx="854">
                  <c:v>5.6180082613482903E-2</c:v>
                </c:pt>
                <c:pt idx="855">
                  <c:v>5.9966803630925929E-2</c:v>
                </c:pt>
                <c:pt idx="856">
                  <c:v>6.568540989645226E-2</c:v>
                </c:pt>
                <c:pt idx="857">
                  <c:v>5.7308838315285007E-2</c:v>
                </c:pt>
                <c:pt idx="858">
                  <c:v>4.9690978428132318E-2</c:v>
                </c:pt>
                <c:pt idx="859">
                  <c:v>4.4174635110075709E-2</c:v>
                </c:pt>
                <c:pt idx="860">
                  <c:v>3.6813615306106447E-2</c:v>
                </c:pt>
                <c:pt idx="861">
                  <c:v>3.4392908487922785E-2</c:v>
                </c:pt>
                <c:pt idx="862">
                  <c:v>3.4889196384556467E-2</c:v>
                </c:pt>
                <c:pt idx="863">
                  <c:v>4.0183496264473192E-2</c:v>
                </c:pt>
                <c:pt idx="864">
                  <c:v>4.9719821966813162E-2</c:v>
                </c:pt>
                <c:pt idx="865">
                  <c:v>5.5550414314344307E-2</c:v>
                </c:pt>
                <c:pt idx="866">
                  <c:v>5.4410462661897196E-2</c:v>
                </c:pt>
                <c:pt idx="867">
                  <c:v>5.3835963195041227E-2</c:v>
                </c:pt>
                <c:pt idx="868">
                  <c:v>5.3028895518585986E-2</c:v>
                </c:pt>
                <c:pt idx="869">
                  <c:v>4.899631124829304E-2</c:v>
                </c:pt>
                <c:pt idx="870">
                  <c:v>4.7550494910058319E-2</c:v>
                </c:pt>
                <c:pt idx="871">
                  <c:v>4.5893052448296293E-2</c:v>
                </c:pt>
                <c:pt idx="872">
                  <c:v>4.1333857708896284E-2</c:v>
                </c:pt>
                <c:pt idx="873">
                  <c:v>4.1070812592444397E-2</c:v>
                </c:pt>
                <c:pt idx="874">
                  <c:v>4.1085918734049098E-2</c:v>
                </c:pt>
                <c:pt idx="875">
                  <c:v>3.7890120379359668E-2</c:v>
                </c:pt>
                <c:pt idx="876">
                  <c:v>3.5621095334471935E-2</c:v>
                </c:pt>
                <c:pt idx="877">
                  <c:v>3.3613900664247902E-2</c:v>
                </c:pt>
                <c:pt idx="878">
                  <c:v>3.5059489142454561E-2</c:v>
                </c:pt>
                <c:pt idx="879">
                  <c:v>3.4698571506823636E-2</c:v>
                </c:pt>
                <c:pt idx="880">
                  <c:v>3.3616851598484529E-2</c:v>
                </c:pt>
                <c:pt idx="881">
                  <c:v>3.4580003207245837E-2</c:v>
                </c:pt>
                <c:pt idx="882">
                  <c:v>3.5989413069484028E-2</c:v>
                </c:pt>
                <c:pt idx="883">
                  <c:v>3.4170719079930356E-2</c:v>
                </c:pt>
                <c:pt idx="884">
                  <c:v>3.4033224119092376E-2</c:v>
                </c:pt>
                <c:pt idx="885">
                  <c:v>3.3185374661151443E-2</c:v>
                </c:pt>
                <c:pt idx="886">
                  <c:v>2.9873773538868321E-2</c:v>
                </c:pt>
                <c:pt idx="887">
                  <c:v>3.1926401755167325E-2</c:v>
                </c:pt>
                <c:pt idx="888">
                  <c:v>4.4199623821316175E-2</c:v>
                </c:pt>
                <c:pt idx="889">
                  <c:v>6.1363346452999755E-2</c:v>
                </c:pt>
                <c:pt idx="890">
                  <c:v>6.8416877110186708E-2</c:v>
                </c:pt>
                <c:pt idx="891">
                  <c:v>7.4743684226150658E-2</c:v>
                </c:pt>
                <c:pt idx="892">
                  <c:v>8.6835579058198609E-2</c:v>
                </c:pt>
                <c:pt idx="893">
                  <c:v>0.10872890414305755</c:v>
                </c:pt>
                <c:pt idx="894">
                  <c:v>0.18901654328921497</c:v>
                </c:pt>
                <c:pt idx="895">
                  <c:v>0.27206837621501651</c:v>
                </c:pt>
                <c:pt idx="896">
                  <c:v>0.35644837121549555</c:v>
                </c:pt>
                <c:pt idx="897">
                  <c:v>0.40448647634553248</c:v>
                </c:pt>
                <c:pt idx="898">
                  <c:v>0.3589270915067827</c:v>
                </c:pt>
                <c:pt idx="899">
                  <c:v>0.33081683679564222</c:v>
                </c:pt>
                <c:pt idx="900">
                  <c:v>0.26929856080592407</c:v>
                </c:pt>
                <c:pt idx="901">
                  <c:v>0.24201908916059275</c:v>
                </c:pt>
                <c:pt idx="902">
                  <c:v>0.24168100663824227</c:v>
                </c:pt>
                <c:pt idx="903">
                  <c:v>0.21396194206539346</c:v>
                </c:pt>
                <c:pt idx="904">
                  <c:v>0.20210086333107594</c:v>
                </c:pt>
                <c:pt idx="905">
                  <c:v>0.18034566515263339</c:v>
                </c:pt>
                <c:pt idx="906">
                  <c:v>0.16615616317866719</c:v>
                </c:pt>
                <c:pt idx="907">
                  <c:v>0.16176156588865948</c:v>
                </c:pt>
                <c:pt idx="908">
                  <c:v>0.15312136291897083</c:v>
                </c:pt>
                <c:pt idx="909">
                  <c:v>0.1465020775056268</c:v>
                </c:pt>
                <c:pt idx="910">
                  <c:v>0.14206112383193173</c:v>
                </c:pt>
                <c:pt idx="911">
                  <c:v>0.12578250142900391</c:v>
                </c:pt>
                <c:pt idx="912">
                  <c:v>0.13209986756771616</c:v>
                </c:pt>
                <c:pt idx="913">
                  <c:v>0.12760617584963654</c:v>
                </c:pt>
                <c:pt idx="914">
                  <c:v>0.12511719203535965</c:v>
                </c:pt>
                <c:pt idx="915">
                  <c:v>0.12842126420010858</c:v>
                </c:pt>
                <c:pt idx="916">
                  <c:v>0.11401715213574286</c:v>
                </c:pt>
                <c:pt idx="917">
                  <c:v>0.1067501019830558</c:v>
                </c:pt>
                <c:pt idx="918">
                  <c:v>9.8702844367221071E-2</c:v>
                </c:pt>
                <c:pt idx="919">
                  <c:v>9.8315025363992614E-2</c:v>
                </c:pt>
                <c:pt idx="920">
                  <c:v>9.5414289762477428E-2</c:v>
                </c:pt>
                <c:pt idx="921">
                  <c:v>7.9954706587996582E-2</c:v>
                </c:pt>
                <c:pt idx="922">
                  <c:v>8.2457754834743491E-2</c:v>
                </c:pt>
                <c:pt idx="923">
                  <c:v>8.4069389873290185E-2</c:v>
                </c:pt>
                <c:pt idx="924">
                  <c:v>8.4339184071442225E-2</c:v>
                </c:pt>
                <c:pt idx="925">
                  <c:v>9.4360490451030704E-2</c:v>
                </c:pt>
                <c:pt idx="926">
                  <c:v>9.2110071988724174E-2</c:v>
                </c:pt>
                <c:pt idx="927">
                  <c:v>8.8842613320686548E-2</c:v>
                </c:pt>
                <c:pt idx="928">
                  <c:v>8.7249558067108712E-2</c:v>
                </c:pt>
                <c:pt idx="929">
                  <c:v>9.3828033611558379E-2</c:v>
                </c:pt>
                <c:pt idx="930">
                  <c:v>8.4862353891878267E-2</c:v>
                </c:pt>
                <c:pt idx="931">
                  <c:v>7.9901768304763324E-2</c:v>
                </c:pt>
                <c:pt idx="932">
                  <c:v>7.328110690739148E-2</c:v>
                </c:pt>
                <c:pt idx="933">
                  <c:v>6.4564727771022484E-2</c:v>
                </c:pt>
                <c:pt idx="934">
                  <c:v>7.5481170935662062E-2</c:v>
                </c:pt>
                <c:pt idx="935">
                  <c:v>7.2937500007955E-2</c:v>
                </c:pt>
                <c:pt idx="936">
                  <c:v>7.385509909874155E-2</c:v>
                </c:pt>
                <c:pt idx="937">
                  <c:v>7.7835342238002522E-2</c:v>
                </c:pt>
                <c:pt idx="938">
                  <c:v>7.4938842190089838E-2</c:v>
                </c:pt>
                <c:pt idx="939">
                  <c:v>6.9520582394680869E-2</c:v>
                </c:pt>
                <c:pt idx="940">
                  <c:v>7.5110876302166757E-2</c:v>
                </c:pt>
                <c:pt idx="941">
                  <c:v>7.4660373479554523E-2</c:v>
                </c:pt>
                <c:pt idx="942">
                  <c:v>6.9300333958477817E-2</c:v>
                </c:pt>
                <c:pt idx="943">
                  <c:v>7.1244259209647415E-2</c:v>
                </c:pt>
                <c:pt idx="944">
                  <c:v>7.7991958446693932E-2</c:v>
                </c:pt>
                <c:pt idx="945">
                  <c:v>7.7825758325697422E-2</c:v>
                </c:pt>
                <c:pt idx="946">
                  <c:v>7.8638174603562455E-2</c:v>
                </c:pt>
                <c:pt idx="947">
                  <c:v>7.8678622100518417E-2</c:v>
                </c:pt>
                <c:pt idx="948">
                  <c:v>6.7944248680801511E-2</c:v>
                </c:pt>
                <c:pt idx="949">
                  <c:v>5.3916992492590632E-2</c:v>
                </c:pt>
                <c:pt idx="950">
                  <c:v>5.9027236266973052E-2</c:v>
                </c:pt>
                <c:pt idx="951">
                  <c:v>5.8280444648579594E-2</c:v>
                </c:pt>
                <c:pt idx="952">
                  <c:v>5.8079883155185349E-2</c:v>
                </c:pt>
                <c:pt idx="953">
                  <c:v>6.1512697583673788E-2</c:v>
                </c:pt>
                <c:pt idx="954">
                  <c:v>5.9465445473155409E-2</c:v>
                </c:pt>
                <c:pt idx="955">
                  <c:v>6.6127354398352448E-2</c:v>
                </c:pt>
                <c:pt idx="956">
                  <c:v>6.2597072289396524E-2</c:v>
                </c:pt>
                <c:pt idx="957">
                  <c:v>6.3780134177288145E-2</c:v>
                </c:pt>
                <c:pt idx="958">
                  <c:v>6.0024112726578947E-2</c:v>
                </c:pt>
                <c:pt idx="959">
                  <c:v>5.1794174013033066E-2</c:v>
                </c:pt>
                <c:pt idx="960">
                  <c:v>5.3261000294586261E-2</c:v>
                </c:pt>
                <c:pt idx="961">
                  <c:v>5.8140477611078982E-2</c:v>
                </c:pt>
                <c:pt idx="962">
                  <c:v>5.6295842852659525E-2</c:v>
                </c:pt>
                <c:pt idx="963">
                  <c:v>6.1838765812940413E-2</c:v>
                </c:pt>
                <c:pt idx="964">
                  <c:v>5.3029292766424027E-2</c:v>
                </c:pt>
                <c:pt idx="965">
                  <c:v>5.728900463702561E-2</c:v>
                </c:pt>
                <c:pt idx="966">
                  <c:v>6.4646743739096416E-2</c:v>
                </c:pt>
                <c:pt idx="967">
                  <c:v>6.5476343538149698E-2</c:v>
                </c:pt>
                <c:pt idx="968">
                  <c:v>6.4167958543211792E-2</c:v>
                </c:pt>
                <c:pt idx="969">
                  <c:v>6.3553470817112601E-2</c:v>
                </c:pt>
                <c:pt idx="970">
                  <c:v>5.8959281312480759E-2</c:v>
                </c:pt>
                <c:pt idx="971">
                  <c:v>6.3779407287462578E-2</c:v>
                </c:pt>
                <c:pt idx="972">
                  <c:v>7.5058195653514098E-2</c:v>
                </c:pt>
                <c:pt idx="973">
                  <c:v>7.2464957801130256E-2</c:v>
                </c:pt>
                <c:pt idx="974">
                  <c:v>9.1885828787662438E-2</c:v>
                </c:pt>
                <c:pt idx="975">
                  <c:v>0.1063484384731937</c:v>
                </c:pt>
                <c:pt idx="976">
                  <c:v>0.12326694241633715</c:v>
                </c:pt>
                <c:pt idx="977">
                  <c:v>0.13113039813432464</c:v>
                </c:pt>
                <c:pt idx="978">
                  <c:v>0.11341621671772639</c:v>
                </c:pt>
                <c:pt idx="979">
                  <c:v>0.10286777966263916</c:v>
                </c:pt>
                <c:pt idx="980">
                  <c:v>8.954694668980985E-2</c:v>
                </c:pt>
                <c:pt idx="981">
                  <c:v>8.6189325796614938E-2</c:v>
                </c:pt>
                <c:pt idx="982">
                  <c:v>9.0100917463803221E-2</c:v>
                </c:pt>
                <c:pt idx="983">
                  <c:v>9.3618112732751835E-2</c:v>
                </c:pt>
              </c:numCache>
            </c:numRef>
          </c:val>
          <c:smooth val="0"/>
          <c:extLst>
            <c:ext xmlns:c16="http://schemas.microsoft.com/office/drawing/2014/chart" uri="{C3380CC4-5D6E-409C-BE32-E72D297353CC}">
              <c16:uniqueId val="{00000006-877D-4835-AD98-5F9DFBA2623F}"/>
            </c:ext>
          </c:extLst>
        </c:ser>
        <c:dLbls>
          <c:showLegendKey val="0"/>
          <c:showVal val="0"/>
          <c:showCatName val="0"/>
          <c:showSerName val="0"/>
          <c:showPercent val="0"/>
          <c:showBubbleSize val="0"/>
        </c:dLbls>
        <c:marker val="1"/>
        <c:smooth val="0"/>
        <c:axId val="689830912"/>
        <c:axId val="690934528"/>
      </c:lineChart>
      <c:dateAx>
        <c:axId val="689830912"/>
        <c:scaling>
          <c:orientation val="minMax"/>
          <c:min val="37987"/>
        </c:scaling>
        <c:delete val="0"/>
        <c:axPos val="b"/>
        <c:numFmt formatCode="yyyy" sourceLinked="0"/>
        <c:majorTickMark val="out"/>
        <c:minorTickMark val="none"/>
        <c:tickLblPos val="low"/>
        <c:crossAx val="690934528"/>
        <c:crosses val="autoZero"/>
        <c:auto val="1"/>
        <c:lblOffset val="100"/>
        <c:baseTimeUnit val="days"/>
        <c:majorUnit val="1"/>
        <c:majorTimeUnit val="years"/>
      </c:dateAx>
      <c:valAx>
        <c:axId val="690934528"/>
        <c:scaling>
          <c:orientation val="minMax"/>
          <c:max val="1"/>
          <c:min val="-0.4"/>
        </c:scaling>
        <c:delete val="0"/>
        <c:axPos val="l"/>
        <c:majorGridlines>
          <c:spPr>
            <a:ln w="9525">
              <a:solidFill>
                <a:srgbClr val="D9D9D9"/>
              </a:solidFill>
            </a:ln>
          </c:spPr>
        </c:majorGridlines>
        <c:numFmt formatCode="0.0" sourceLinked="0"/>
        <c:majorTickMark val="out"/>
        <c:minorTickMark val="none"/>
        <c:tickLblPos val="nextTo"/>
        <c:spPr>
          <a:ln>
            <a:noFill/>
          </a:ln>
        </c:spPr>
        <c:crossAx val="689830912"/>
        <c:crosses val="autoZero"/>
        <c:crossBetween val="between"/>
      </c:valAx>
      <c:valAx>
        <c:axId val="690936064"/>
        <c:scaling>
          <c:orientation val="minMax"/>
          <c:max val="1"/>
          <c:min val="-0.4"/>
        </c:scaling>
        <c:delete val="0"/>
        <c:axPos val="r"/>
        <c:numFmt formatCode="0.000" sourceLinked="1"/>
        <c:majorTickMark val="none"/>
        <c:minorTickMark val="none"/>
        <c:tickLblPos val="none"/>
        <c:spPr>
          <a:ln>
            <a:noFill/>
          </a:ln>
        </c:spPr>
        <c:crossAx val="690941952"/>
        <c:crosses val="max"/>
        <c:crossBetween val="between"/>
      </c:valAx>
      <c:dateAx>
        <c:axId val="690941952"/>
        <c:scaling>
          <c:orientation val="minMax"/>
        </c:scaling>
        <c:delete val="1"/>
        <c:axPos val="b"/>
        <c:numFmt formatCode="m/d/yyyy" sourceLinked="1"/>
        <c:majorTickMark val="out"/>
        <c:minorTickMark val="none"/>
        <c:tickLblPos val="nextTo"/>
        <c:crossAx val="690936064"/>
        <c:crosses val="autoZero"/>
        <c:auto val="1"/>
        <c:lblOffset val="100"/>
        <c:baseTimeUnit val="days"/>
        <c:majorUnit val="1"/>
        <c:minorUnit val="1"/>
      </c:dateAx>
      <c:spPr>
        <a:noFill/>
        <a:ln>
          <a:noFill/>
        </a:ln>
      </c:spPr>
    </c:plotArea>
    <c:legend>
      <c:legendPos val="b"/>
      <c:layout>
        <c:manualLayout>
          <c:xMode val="edge"/>
          <c:yMode val="edge"/>
          <c:x val="2.8713533110519458E-2"/>
          <c:y val="0.93054263951603211"/>
          <c:w val="0.80821692252497213"/>
          <c:h val="6.9457333581333824E-2"/>
        </c:manualLayout>
      </c:layout>
      <c:overlay val="0"/>
    </c:legend>
    <c:plotVisOnly val="1"/>
    <c:dispBlanksAs val="gap"/>
    <c:showDLblsOverMax val="0"/>
  </c:chart>
  <c:spPr>
    <a:noFill/>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3121495005222676"/>
          <c:h val="0.82521887246041348"/>
        </c:manualLayout>
      </c:layout>
      <c:lineChart>
        <c:grouping val="standard"/>
        <c:varyColors val="0"/>
        <c:ser>
          <c:idx val="0"/>
          <c:order val="0"/>
          <c:tx>
            <c:strRef>
              <c:f>'Financial cycle (UC)'!$B$6</c:f>
              <c:strCache>
                <c:ptCount val="1"/>
                <c:pt idx="0">
                  <c:v>Financial cycle (UC)</c:v>
                </c:pt>
              </c:strCache>
            </c:strRef>
          </c:tx>
          <c:marker>
            <c:symbol val="none"/>
          </c:marker>
          <c:cat>
            <c:numRef>
              <c:f>'Financial cycle (UC)'!$A$7:$A$208</c:f>
              <c:numCache>
                <c:formatCode>m/d/yyyy</c:formatCode>
                <c:ptCount val="20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numCache>
            </c:numRef>
          </c:cat>
          <c:val>
            <c:numRef>
              <c:f>'Financial cycle (UC)'!$B$7:$B$208</c:f>
              <c:numCache>
                <c:formatCode>0.00</c:formatCode>
                <c:ptCount val="202"/>
                <c:pt idx="0">
                  <c:v>2.5279944768538676E-4</c:v>
                </c:pt>
                <c:pt idx="1">
                  <c:v>-0.15839114860795234</c:v>
                </c:pt>
                <c:pt idx="2">
                  <c:v>-0.27617356458668846</c:v>
                </c:pt>
                <c:pt idx="3">
                  <c:v>7.9981312400066465E-2</c:v>
                </c:pt>
                <c:pt idx="4">
                  <c:v>0.43205378346515855</c:v>
                </c:pt>
                <c:pt idx="5">
                  <c:v>0.40616882723479397</c:v>
                </c:pt>
                <c:pt idx="6">
                  <c:v>0.42878556660173378</c:v>
                </c:pt>
                <c:pt idx="7">
                  <c:v>0.41162385459837419</c:v>
                </c:pt>
                <c:pt idx="8">
                  <c:v>0.71517395081858881</c:v>
                </c:pt>
                <c:pt idx="9">
                  <c:v>1.0901980822705386</c:v>
                </c:pt>
                <c:pt idx="10">
                  <c:v>0.94715698642426527</c:v>
                </c:pt>
                <c:pt idx="11">
                  <c:v>0.92528007165996473</c:v>
                </c:pt>
                <c:pt idx="12">
                  <c:v>0.34148033999964911</c:v>
                </c:pt>
                <c:pt idx="13">
                  <c:v>0.49879924841247991</c:v>
                </c:pt>
                <c:pt idx="14">
                  <c:v>0.17395742056416202</c:v>
                </c:pt>
                <c:pt idx="15">
                  <c:v>0.327968974976523</c:v>
                </c:pt>
                <c:pt idx="16">
                  <c:v>0.4164490992740475</c:v>
                </c:pt>
                <c:pt idx="17">
                  <c:v>0.61353477870377349</c:v>
                </c:pt>
                <c:pt idx="18">
                  <c:v>0.30619320556748153</c:v>
                </c:pt>
                <c:pt idx="19">
                  <c:v>0.41750027773129994</c:v>
                </c:pt>
                <c:pt idx="20">
                  <c:v>0.30910516923080467</c:v>
                </c:pt>
                <c:pt idx="21">
                  <c:v>0.58070046355053628</c:v>
                </c:pt>
                <c:pt idx="22">
                  <c:v>0.41750214139246378</c:v>
                </c:pt>
                <c:pt idx="23">
                  <c:v>0.39682734054277702</c:v>
                </c:pt>
                <c:pt idx="24">
                  <c:v>0.42063392472897232</c:v>
                </c:pt>
                <c:pt idx="25">
                  <c:v>0.4786782424205871</c:v>
                </c:pt>
                <c:pt idx="26">
                  <c:v>0.53865196075796473</c:v>
                </c:pt>
                <c:pt idx="27">
                  <c:v>0.63025376058477156</c:v>
                </c:pt>
                <c:pt idx="28">
                  <c:v>0.72573791384528397</c:v>
                </c:pt>
                <c:pt idx="29">
                  <c:v>0.65526197014374099</c:v>
                </c:pt>
                <c:pt idx="30">
                  <c:v>0.65098186451373996</c:v>
                </c:pt>
                <c:pt idx="31">
                  <c:v>0.81443058272013835</c:v>
                </c:pt>
                <c:pt idx="32">
                  <c:v>0.99391741491639352</c:v>
                </c:pt>
                <c:pt idx="33">
                  <c:v>0.86200151545257664</c:v>
                </c:pt>
                <c:pt idx="34">
                  <c:v>0.68041079936754878</c:v>
                </c:pt>
                <c:pt idx="35">
                  <c:v>0.58949547292646964</c:v>
                </c:pt>
                <c:pt idx="36">
                  <c:v>0.23710937025428311</c:v>
                </c:pt>
                <c:pt idx="37">
                  <c:v>0.34174806272158575</c:v>
                </c:pt>
                <c:pt idx="38">
                  <c:v>0.1566837740443397</c:v>
                </c:pt>
                <c:pt idx="39">
                  <c:v>-0.21152607403035262</c:v>
                </c:pt>
                <c:pt idx="40">
                  <c:v>-0.65204706179411032</c:v>
                </c:pt>
                <c:pt idx="41">
                  <c:v>-0.87344291314342515</c:v>
                </c:pt>
                <c:pt idx="42">
                  <c:v>-1.0942681738960469</c:v>
                </c:pt>
                <c:pt idx="43">
                  <c:v>-1.2675278786682531</c:v>
                </c:pt>
                <c:pt idx="44">
                  <c:v>-1.4924186763084122</c:v>
                </c:pt>
                <c:pt idx="45">
                  <c:v>-1.7349825525861187</c:v>
                </c:pt>
                <c:pt idx="46">
                  <c:v>-1.9047233113447744</c:v>
                </c:pt>
                <c:pt idx="47">
                  <c:v>-1.6746266007283213</c:v>
                </c:pt>
                <c:pt idx="48">
                  <c:v>-1.2222134864382124</c:v>
                </c:pt>
                <c:pt idx="49">
                  <c:v>-1.3600836708136057</c:v>
                </c:pt>
                <c:pt idx="50">
                  <c:v>-1.2369841670462187</c:v>
                </c:pt>
                <c:pt idx="51">
                  <c:v>-1.1041470554472124</c:v>
                </c:pt>
                <c:pt idx="52">
                  <c:v>-0.91105183145864022</c:v>
                </c:pt>
                <c:pt idx="53">
                  <c:v>-0.81490554383178748</c:v>
                </c:pt>
                <c:pt idx="54">
                  <c:v>-0.65516864066687142</c:v>
                </c:pt>
                <c:pt idx="55">
                  <c:v>-0.51650290118430731</c:v>
                </c:pt>
                <c:pt idx="56">
                  <c:v>-0.16997953863691723</c:v>
                </c:pt>
                <c:pt idx="57">
                  <c:v>0.140693861395285</c:v>
                </c:pt>
                <c:pt idx="58">
                  <c:v>0.5229797035121373</c:v>
                </c:pt>
                <c:pt idx="59">
                  <c:v>0.94767129107238868</c:v>
                </c:pt>
                <c:pt idx="60">
                  <c:v>1.0947334971011706</c:v>
                </c:pt>
                <c:pt idx="61">
                  <c:v>1.1263316781549597</c:v>
                </c:pt>
                <c:pt idx="62">
                  <c:v>1.3116082862465694</c:v>
                </c:pt>
                <c:pt idx="63">
                  <c:v>0.87911054576488668</c:v>
                </c:pt>
                <c:pt idx="64">
                  <c:v>0.79739625813369264</c:v>
                </c:pt>
                <c:pt idx="65">
                  <c:v>0.79383325943524607</c:v>
                </c:pt>
                <c:pt idx="66">
                  <c:v>0.72721329617906549</c:v>
                </c:pt>
                <c:pt idx="67">
                  <c:v>0.7679806309125834</c:v>
                </c:pt>
                <c:pt idx="68">
                  <c:v>0.6872580246496085</c:v>
                </c:pt>
                <c:pt idx="69">
                  <c:v>0.71213011699128637</c:v>
                </c:pt>
                <c:pt idx="70">
                  <c:v>0.67190999624089032</c:v>
                </c:pt>
                <c:pt idx="71">
                  <c:v>0.59644069700088886</c:v>
                </c:pt>
                <c:pt idx="72">
                  <c:v>0.44573508771151155</c:v>
                </c:pt>
                <c:pt idx="73">
                  <c:v>0.21118803550762361</c:v>
                </c:pt>
                <c:pt idx="74">
                  <c:v>7.8333909016014502E-2</c:v>
                </c:pt>
                <c:pt idx="75">
                  <c:v>-5.9110353643435587E-2</c:v>
                </c:pt>
                <c:pt idx="76">
                  <c:v>-4.3614647211709379E-2</c:v>
                </c:pt>
                <c:pt idx="77">
                  <c:v>-0.28710653858210311</c:v>
                </c:pt>
                <c:pt idx="78">
                  <c:v>-0.36826907144660131</c:v>
                </c:pt>
                <c:pt idx="79">
                  <c:v>-0.30831280245599962</c:v>
                </c:pt>
                <c:pt idx="80">
                  <c:v>-0.33099007040644507</c:v>
                </c:pt>
                <c:pt idx="81">
                  <c:v>-0.37810532259479906</c:v>
                </c:pt>
                <c:pt idx="82">
                  <c:v>-0.44562409084280974</c:v>
                </c:pt>
                <c:pt idx="83">
                  <c:v>-0.61904607818075263</c:v>
                </c:pt>
                <c:pt idx="84">
                  <c:v>-0.78607389260308613</c:v>
                </c:pt>
                <c:pt idx="85">
                  <c:v>-0.98588949991222885</c:v>
                </c:pt>
                <c:pt idx="86">
                  <c:v>-1.3247173448894216</c:v>
                </c:pt>
                <c:pt idx="87">
                  <c:v>-1.441454307133843</c:v>
                </c:pt>
                <c:pt idx="88">
                  <c:v>-1.5818384343573157</c:v>
                </c:pt>
                <c:pt idx="89">
                  <c:v>-1.5887880429274599</c:v>
                </c:pt>
                <c:pt idx="90">
                  <c:v>-1.4544101383142651</c:v>
                </c:pt>
                <c:pt idx="91">
                  <c:v>-1.3229871897138847</c:v>
                </c:pt>
                <c:pt idx="92">
                  <c:v>-1.4224042146899742</c:v>
                </c:pt>
                <c:pt idx="93">
                  <c:v>-1.5574967257807606</c:v>
                </c:pt>
                <c:pt idx="94">
                  <c:v>-1.696120746432453</c:v>
                </c:pt>
                <c:pt idx="95">
                  <c:v>-1.6697142274764494</c:v>
                </c:pt>
                <c:pt idx="96">
                  <c:v>-1.5264873160027801</c:v>
                </c:pt>
                <c:pt idx="97">
                  <c:v>-1.4482514140672123</c:v>
                </c:pt>
                <c:pt idx="98">
                  <c:v>-1.3898986170868677</c:v>
                </c:pt>
                <c:pt idx="99">
                  <c:v>-1.3438114213700605</c:v>
                </c:pt>
                <c:pt idx="100">
                  <c:v>-1.2674152992040322</c:v>
                </c:pt>
                <c:pt idx="101">
                  <c:v>-1.2662766904022176</c:v>
                </c:pt>
                <c:pt idx="102">
                  <c:v>-1.1226309334863991</c:v>
                </c:pt>
                <c:pt idx="103">
                  <c:v>-1.0676977766383162</c:v>
                </c:pt>
                <c:pt idx="104">
                  <c:v>-0.95607539912459572</c:v>
                </c:pt>
                <c:pt idx="105">
                  <c:v>-0.90728176075927602</c:v>
                </c:pt>
                <c:pt idx="106">
                  <c:v>-0.87461551927964332</c:v>
                </c:pt>
                <c:pt idx="107">
                  <c:v>-0.69422615703018598</c:v>
                </c:pt>
                <c:pt idx="108">
                  <c:v>-0.50405027377187739</c:v>
                </c:pt>
                <c:pt idx="109">
                  <c:v>-0.40663927405889555</c:v>
                </c:pt>
                <c:pt idx="110">
                  <c:v>-0.31698289342711189</c:v>
                </c:pt>
                <c:pt idx="111">
                  <c:v>-0.20954816819307343</c:v>
                </c:pt>
                <c:pt idx="112">
                  <c:v>-0.16485884771658726</c:v>
                </c:pt>
                <c:pt idx="113">
                  <c:v>-0.17460163603315226</c:v>
                </c:pt>
                <c:pt idx="114">
                  <c:v>-0.19391619244939898</c:v>
                </c:pt>
                <c:pt idx="115">
                  <c:v>-9.0324083092720442E-2</c:v>
                </c:pt>
                <c:pt idx="116">
                  <c:v>-2.7006038917036707E-2</c:v>
                </c:pt>
                <c:pt idx="117">
                  <c:v>0.1116214980164322</c:v>
                </c:pt>
                <c:pt idx="118">
                  <c:v>8.1486500253720145E-2</c:v>
                </c:pt>
                <c:pt idx="119">
                  <c:v>0.11427320755584636</c:v>
                </c:pt>
                <c:pt idx="120">
                  <c:v>8.8874999195561716E-2</c:v>
                </c:pt>
                <c:pt idx="121">
                  <c:v>0.16550887037551737</c:v>
                </c:pt>
                <c:pt idx="122">
                  <c:v>0.11005985713738568</c:v>
                </c:pt>
                <c:pt idx="123">
                  <c:v>6.9388681868998381E-2</c:v>
                </c:pt>
                <c:pt idx="124">
                  <c:v>3.0053215960619495E-2</c:v>
                </c:pt>
                <c:pt idx="125">
                  <c:v>-7.4211100751304049E-2</c:v>
                </c:pt>
                <c:pt idx="126">
                  <c:v>-9.3976528759602024E-2</c:v>
                </c:pt>
                <c:pt idx="127">
                  <c:v>-0.10401700927232041</c:v>
                </c:pt>
                <c:pt idx="128">
                  <c:v>-9.8256142403123831E-2</c:v>
                </c:pt>
                <c:pt idx="129">
                  <c:v>-0.1909510043470431</c:v>
                </c:pt>
                <c:pt idx="130">
                  <c:v>-0.17748294426241298</c:v>
                </c:pt>
                <c:pt idx="131">
                  <c:v>-0.11421356045641282</c:v>
                </c:pt>
                <c:pt idx="132">
                  <c:v>3.5732567848182906E-3</c:v>
                </c:pt>
                <c:pt idx="133">
                  <c:v>6.9275848887539543E-2</c:v>
                </c:pt>
                <c:pt idx="134">
                  <c:v>0.21226581125673907</c:v>
                </c:pt>
                <c:pt idx="135">
                  <c:v>0.35735187628642662</c:v>
                </c:pt>
                <c:pt idx="136">
                  <c:v>0.63266017029123156</c:v>
                </c:pt>
                <c:pt idx="137">
                  <c:v>0.88528663212988834</c:v>
                </c:pt>
                <c:pt idx="138">
                  <c:v>1.2163704111565288</c:v>
                </c:pt>
                <c:pt idx="139">
                  <c:v>1.564449890539803</c:v>
                </c:pt>
                <c:pt idx="140">
                  <c:v>1.913985649546861</c:v>
                </c:pt>
                <c:pt idx="141">
                  <c:v>2.125147841244146</c:v>
                </c:pt>
                <c:pt idx="142">
                  <c:v>2.2663808928922813</c:v>
                </c:pt>
                <c:pt idx="143">
                  <c:v>2.2587773130072977</c:v>
                </c:pt>
                <c:pt idx="144">
                  <c:v>2.2184854806210232</c:v>
                </c:pt>
                <c:pt idx="145">
                  <c:v>2.2087100423671657</c:v>
                </c:pt>
                <c:pt idx="146">
                  <c:v>2.1620746037004754</c:v>
                </c:pt>
                <c:pt idx="147">
                  <c:v>2.0569518733684018</c:v>
                </c:pt>
                <c:pt idx="148">
                  <c:v>1.9518825770786454</c:v>
                </c:pt>
                <c:pt idx="149">
                  <c:v>1.6669126317718963</c:v>
                </c:pt>
                <c:pt idx="150">
                  <c:v>1.3908491814981661</c:v>
                </c:pt>
                <c:pt idx="151">
                  <c:v>1.1768179710071061</c:v>
                </c:pt>
                <c:pt idx="152">
                  <c:v>1.0502303401864335</c:v>
                </c:pt>
                <c:pt idx="153">
                  <c:v>0.96972438459454857</c:v>
                </c:pt>
                <c:pt idx="154">
                  <c:v>0.88313511793239563</c:v>
                </c:pt>
                <c:pt idx="155">
                  <c:v>0.74893269145038266</c:v>
                </c:pt>
                <c:pt idx="156">
                  <c:v>0.64200786355184314</c:v>
                </c:pt>
                <c:pt idx="157">
                  <c:v>0.51744652368375887</c:v>
                </c:pt>
                <c:pt idx="158">
                  <c:v>0.4211108172774381</c:v>
                </c:pt>
                <c:pt idx="159">
                  <c:v>0.31163199259128199</c:v>
                </c:pt>
                <c:pt idx="160">
                  <c:v>0.31400594448674207</c:v>
                </c:pt>
                <c:pt idx="161">
                  <c:v>0.17465975353669935</c:v>
                </c:pt>
                <c:pt idx="162">
                  <c:v>6.1543233172483336E-2</c:v>
                </c:pt>
                <c:pt idx="163">
                  <c:v>-3.6781757669102022E-2</c:v>
                </c:pt>
                <c:pt idx="164">
                  <c:v>-0.20627848759249418</c:v>
                </c:pt>
                <c:pt idx="165">
                  <c:v>-0.26526079311485601</c:v>
                </c:pt>
                <c:pt idx="166">
                  <c:v>-0.27841973096245215</c:v>
                </c:pt>
                <c:pt idx="167">
                  <c:v>-0.29623886077466577</c:v>
                </c:pt>
                <c:pt idx="168">
                  <c:v>-0.40238082334222974</c:v>
                </c:pt>
                <c:pt idx="169">
                  <c:v>-0.48696302202062991</c:v>
                </c:pt>
                <c:pt idx="170">
                  <c:v>-0.59090464520638064</c:v>
                </c:pt>
                <c:pt idx="171">
                  <c:v>-0.68859546857730458</c:v>
                </c:pt>
                <c:pt idx="172">
                  <c:v>-0.71176249186571861</c:v>
                </c:pt>
                <c:pt idx="173">
                  <c:v>-0.62012301086959798</c:v>
                </c:pt>
                <c:pt idx="174">
                  <c:v>-0.64934463911595719</c:v>
                </c:pt>
                <c:pt idx="175">
                  <c:v>-0.52924401695487422</c:v>
                </c:pt>
                <c:pt idx="176">
                  <c:v>-0.45244489027280688</c:v>
                </c:pt>
                <c:pt idx="177">
                  <c:v>-0.47537579675767205</c:v>
                </c:pt>
                <c:pt idx="178">
                  <c:v>-0.40817465097788708</c:v>
                </c:pt>
                <c:pt idx="179">
                  <c:v>-0.38227256312496349</c:v>
                </c:pt>
                <c:pt idx="180">
                  <c:v>-0.35586064735890766</c:v>
                </c:pt>
                <c:pt idx="181">
                  <c:v>-0.25317962899846547</c:v>
                </c:pt>
                <c:pt idx="182">
                  <c:v>-0.34869565432398408</c:v>
                </c:pt>
                <c:pt idx="183">
                  <c:v>-0.39130780618191152</c:v>
                </c:pt>
                <c:pt idx="184">
                  <c:v>-0.38084307308273402</c:v>
                </c:pt>
                <c:pt idx="185">
                  <c:v>-0.35435029204975499</c:v>
                </c:pt>
                <c:pt idx="186">
                  <c:v>-0.33451679614142904</c:v>
                </c:pt>
                <c:pt idx="187">
                  <c:v>-0.25887061687297608</c:v>
                </c:pt>
                <c:pt idx="188">
                  <c:v>-0.25180930259127865</c:v>
                </c:pt>
                <c:pt idx="189">
                  <c:v>-0.30826678996951051</c:v>
                </c:pt>
                <c:pt idx="190">
                  <c:v>-0.25996078429662461</c:v>
                </c:pt>
                <c:pt idx="191">
                  <c:v>-8.9030966379217896E-2</c:v>
                </c:pt>
                <c:pt idx="192">
                  <c:v>7.6508673838920627E-3</c:v>
                </c:pt>
                <c:pt idx="193">
                  <c:v>6.73612480704147E-2</c:v>
                </c:pt>
                <c:pt idx="194">
                  <c:v>9.5482635321469472E-2</c:v>
                </c:pt>
                <c:pt idx="195">
                  <c:v>-6.6100167769134244E-2</c:v>
                </c:pt>
                <c:pt idx="196">
                  <c:v>-0.14033117417305047</c:v>
                </c:pt>
                <c:pt idx="197">
                  <c:v>-6.781282997513563E-2</c:v>
                </c:pt>
                <c:pt idx="198">
                  <c:v>4.5765119052581016E-2</c:v>
                </c:pt>
                <c:pt idx="199">
                  <c:v>0.12836548898697106</c:v>
                </c:pt>
                <c:pt idx="200">
                  <c:v>8.6180939456803801E-2</c:v>
                </c:pt>
                <c:pt idx="201">
                  <c:v>-9.5055332866374326E-3</c:v>
                </c:pt>
              </c:numCache>
            </c:numRef>
          </c:val>
          <c:smooth val="0"/>
          <c:extLst>
            <c:ext xmlns:c16="http://schemas.microsoft.com/office/drawing/2014/chart" uri="{C3380CC4-5D6E-409C-BE32-E72D297353CC}">
              <c16:uniqueId val="{00000000-FFC1-4998-BE7D-97017DB87969}"/>
            </c:ext>
          </c:extLst>
        </c:ser>
        <c:ser>
          <c:idx val="1"/>
          <c:order val="1"/>
          <c:tx>
            <c:strRef>
              <c:f>'Financial cycle (UC)'!$C$6</c:f>
              <c:strCache>
                <c:ptCount val="1"/>
                <c:pt idx="0">
                  <c:v>Housing cycle (UC)</c:v>
                </c:pt>
              </c:strCache>
            </c:strRef>
          </c:tx>
          <c:marker>
            <c:symbol val="none"/>
          </c:marker>
          <c:cat>
            <c:numRef>
              <c:f>'Financial cycle (UC)'!$A$7:$A$208</c:f>
              <c:numCache>
                <c:formatCode>m/d/yyyy</c:formatCode>
                <c:ptCount val="20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numCache>
            </c:numRef>
          </c:cat>
          <c:val>
            <c:numRef>
              <c:f>'Financial cycle (UC)'!$C$7:$C$208</c:f>
              <c:numCache>
                <c:formatCode>0.00</c:formatCode>
                <c:ptCount val="202"/>
                <c:pt idx="0">
                  <c:v>-0.13057927084763832</c:v>
                </c:pt>
                <c:pt idx="1">
                  <c:v>-0.34267496847140877</c:v>
                </c:pt>
                <c:pt idx="2">
                  <c:v>-0.48812442120508798</c:v>
                </c:pt>
                <c:pt idx="3">
                  <c:v>0.14022757068451855</c:v>
                </c:pt>
                <c:pt idx="4">
                  <c:v>0.68331491712883852</c:v>
                </c:pt>
                <c:pt idx="5">
                  <c:v>0.49752467734018624</c:v>
                </c:pt>
                <c:pt idx="6">
                  <c:v>0.357795293299561</c:v>
                </c:pt>
                <c:pt idx="7">
                  <c:v>0.15929844542483884</c:v>
                </c:pt>
                <c:pt idx="8">
                  <c:v>0.54266393455187911</c:v>
                </c:pt>
                <c:pt idx="9">
                  <c:v>1.036749040393226</c:v>
                </c:pt>
                <c:pt idx="10">
                  <c:v>0.69160378807122325</c:v>
                </c:pt>
                <c:pt idx="11">
                  <c:v>0.56369179277062453</c:v>
                </c:pt>
                <c:pt idx="12">
                  <c:v>-0.40836124847325489</c:v>
                </c:pt>
                <c:pt idx="13">
                  <c:v>-4.1234707355432387E-2</c:v>
                </c:pt>
                <c:pt idx="14">
                  <c:v>-0.4310821291170055</c:v>
                </c:pt>
                <c:pt idx="15">
                  <c:v>-4.4356294247438234E-2</c:v>
                </c:pt>
                <c:pt idx="16">
                  <c:v>0.205414507355271</c:v>
                </c:pt>
                <c:pt idx="17">
                  <c:v>0.55123374737467168</c:v>
                </c:pt>
                <c:pt idx="18">
                  <c:v>-2.3993510349706794E-2</c:v>
                </c:pt>
                <c:pt idx="19">
                  <c:v>0.1874295221442378</c:v>
                </c:pt>
                <c:pt idx="20">
                  <c:v>-1.3733607428105362E-2</c:v>
                </c:pt>
                <c:pt idx="21">
                  <c:v>0.42499319365779925</c:v>
                </c:pt>
                <c:pt idx="22">
                  <c:v>0.14133538047791924</c:v>
                </c:pt>
                <c:pt idx="23">
                  <c:v>0.1106203650420074</c:v>
                </c:pt>
                <c:pt idx="24">
                  <c:v>0.2590899606930232</c:v>
                </c:pt>
                <c:pt idx="25">
                  <c:v>0.46512282711874303</c:v>
                </c:pt>
                <c:pt idx="26">
                  <c:v>0.67561505278658951</c:v>
                </c:pt>
                <c:pt idx="27">
                  <c:v>0.91101961968131695</c:v>
                </c:pt>
                <c:pt idx="28">
                  <c:v>1.0959270667370518</c:v>
                </c:pt>
                <c:pt idx="29">
                  <c:v>0.94982413786634257</c:v>
                </c:pt>
                <c:pt idx="30">
                  <c:v>0.87534539621318419</c:v>
                </c:pt>
                <c:pt idx="31">
                  <c:v>1.0874467458789323</c:v>
                </c:pt>
                <c:pt idx="32">
                  <c:v>1.3238931330673021</c:v>
                </c:pt>
                <c:pt idx="33">
                  <c:v>1.1221492095583918</c:v>
                </c:pt>
                <c:pt idx="34">
                  <c:v>0.86689850271106594</c:v>
                </c:pt>
                <c:pt idx="35">
                  <c:v>0.74482254022958461</c:v>
                </c:pt>
                <c:pt idx="36">
                  <c:v>0.23720722910404313</c:v>
                </c:pt>
                <c:pt idx="37">
                  <c:v>0.48798004028380559</c:v>
                </c:pt>
                <c:pt idx="38">
                  <c:v>0.26732352574130847</c:v>
                </c:pt>
                <c:pt idx="39">
                  <c:v>-0.2514805511316956</c:v>
                </c:pt>
                <c:pt idx="40">
                  <c:v>-0.86377016247998095</c:v>
                </c:pt>
                <c:pt idx="41">
                  <c:v>-1.0738353033087</c:v>
                </c:pt>
                <c:pt idx="42">
                  <c:v>-1.2706327833374493</c:v>
                </c:pt>
                <c:pt idx="43">
                  <c:v>-1.4107245496665188</c:v>
                </c:pt>
                <c:pt idx="44">
                  <c:v>-1.6358966403736754</c:v>
                </c:pt>
                <c:pt idx="45">
                  <c:v>-1.8413348720916236</c:v>
                </c:pt>
                <c:pt idx="46">
                  <c:v>-1.9350395989381095</c:v>
                </c:pt>
                <c:pt idx="47">
                  <c:v>-1.4089351914429424</c:v>
                </c:pt>
                <c:pt idx="48">
                  <c:v>-0.58334495482351845</c:v>
                </c:pt>
                <c:pt idx="49">
                  <c:v>-0.75182400496898616</c:v>
                </c:pt>
                <c:pt idx="50">
                  <c:v>-0.57703447256408436</c:v>
                </c:pt>
                <c:pt idx="51">
                  <c:v>-0.43479115732562423</c:v>
                </c:pt>
                <c:pt idx="52">
                  <c:v>-0.24295830488590528</c:v>
                </c:pt>
                <c:pt idx="53">
                  <c:v>-0.14682483690831294</c:v>
                </c:pt>
                <c:pt idx="54">
                  <c:v>3.309923697970691E-2</c:v>
                </c:pt>
                <c:pt idx="55">
                  <c:v>0.17185301702995912</c:v>
                </c:pt>
                <c:pt idx="56">
                  <c:v>0.59198192891605472</c:v>
                </c:pt>
                <c:pt idx="57">
                  <c:v>0.88363703934076554</c:v>
                </c:pt>
                <c:pt idx="58">
                  <c:v>1.0907613443925812</c:v>
                </c:pt>
                <c:pt idx="59">
                  <c:v>1.4333170829128992</c:v>
                </c:pt>
                <c:pt idx="60">
                  <c:v>1.3496712181498876</c:v>
                </c:pt>
                <c:pt idx="61">
                  <c:v>1.152153266820056</c:v>
                </c:pt>
                <c:pt idx="62">
                  <c:v>1.2838274200912849</c:v>
                </c:pt>
                <c:pt idx="63">
                  <c:v>0.53652834359632207</c:v>
                </c:pt>
                <c:pt idx="64">
                  <c:v>0.3655772589803945</c:v>
                </c:pt>
                <c:pt idx="65">
                  <c:v>0.31204752077945336</c:v>
                </c:pt>
                <c:pt idx="66">
                  <c:v>0.12143054888212859</c:v>
                </c:pt>
                <c:pt idx="67">
                  <c:v>0.15076590295571085</c:v>
                </c:pt>
                <c:pt idx="68">
                  <c:v>3.6873879212850104E-2</c:v>
                </c:pt>
                <c:pt idx="69">
                  <c:v>0.10857664280344248</c:v>
                </c:pt>
                <c:pt idx="70">
                  <c:v>1.5255239254374883E-2</c:v>
                </c:pt>
                <c:pt idx="71">
                  <c:v>-5.5554063850546509E-2</c:v>
                </c:pt>
                <c:pt idx="72">
                  <c:v>-0.22126364170743862</c:v>
                </c:pt>
                <c:pt idx="73">
                  <c:v>-0.56482314635644426</c:v>
                </c:pt>
                <c:pt idx="74">
                  <c:v>-0.84598099786777137</c:v>
                </c:pt>
                <c:pt idx="75">
                  <c:v>-1.1064011915825314</c:v>
                </c:pt>
                <c:pt idx="76">
                  <c:v>-1.0977040962829672</c:v>
                </c:pt>
                <c:pt idx="77">
                  <c:v>-1.4496887353369718</c:v>
                </c:pt>
                <c:pt idx="78">
                  <c:v>-1.5437942163863236</c:v>
                </c:pt>
                <c:pt idx="79">
                  <c:v>-1.4487787235015797</c:v>
                </c:pt>
                <c:pt idx="80">
                  <c:v>-1.4728365652869007</c:v>
                </c:pt>
                <c:pt idx="81">
                  <c:v>-1.499109266109117</c:v>
                </c:pt>
                <c:pt idx="82">
                  <c:v>-1.5164613678963486</c:v>
                </c:pt>
                <c:pt idx="83">
                  <c:v>-1.6578368278184863</c:v>
                </c:pt>
                <c:pt idx="84">
                  <c:v>-1.7440509427001547</c:v>
                </c:pt>
                <c:pt idx="85">
                  <c:v>-1.924978663261977</c:v>
                </c:pt>
                <c:pt idx="86">
                  <c:v>-2.2728412360593739</c:v>
                </c:pt>
                <c:pt idx="87">
                  <c:v>-2.2766025954123252</c:v>
                </c:pt>
                <c:pt idx="88">
                  <c:v>-2.3229038749341302</c:v>
                </c:pt>
                <c:pt idx="89">
                  <c:v>-2.1649868545717901</c:v>
                </c:pt>
                <c:pt idx="90">
                  <c:v>-1.7826257419817133</c:v>
                </c:pt>
                <c:pt idx="91">
                  <c:v>-1.450557127297978</c:v>
                </c:pt>
                <c:pt idx="92">
                  <c:v>-1.4875655283469269</c:v>
                </c:pt>
                <c:pt idx="93">
                  <c:v>-1.5310964116217747</c:v>
                </c:pt>
                <c:pt idx="94">
                  <c:v>-1.6224238765777901</c:v>
                </c:pt>
                <c:pt idx="95">
                  <c:v>-1.4773964679559637</c:v>
                </c:pt>
                <c:pt idx="96">
                  <c:v>-1.1648246014358046</c:v>
                </c:pt>
                <c:pt idx="97">
                  <c:v>-1.0034179733973179</c:v>
                </c:pt>
                <c:pt idx="98">
                  <c:v>-0.91561050207924122</c:v>
                </c:pt>
                <c:pt idx="99">
                  <c:v>-0.83789301208373657</c:v>
                </c:pt>
                <c:pt idx="100">
                  <c:v>-0.71001058978679665</c:v>
                </c:pt>
                <c:pt idx="101">
                  <c:v>-0.66325985642810326</c:v>
                </c:pt>
                <c:pt idx="102">
                  <c:v>-0.39070426038213413</c:v>
                </c:pt>
                <c:pt idx="103">
                  <c:v>-0.32691237592299061</c:v>
                </c:pt>
                <c:pt idx="104">
                  <c:v>-0.20006436697550242</c:v>
                </c:pt>
                <c:pt idx="105">
                  <c:v>-0.15717869759946529</c:v>
                </c:pt>
                <c:pt idx="106">
                  <c:v>-0.15216721239000394</c:v>
                </c:pt>
                <c:pt idx="107">
                  <c:v>8.5361462894582782E-3</c:v>
                </c:pt>
                <c:pt idx="108">
                  <c:v>0.22119517679976314</c:v>
                </c:pt>
                <c:pt idx="109">
                  <c:v>0.27691150968066774</c:v>
                </c:pt>
                <c:pt idx="110">
                  <c:v>0.34787087934931915</c:v>
                </c:pt>
                <c:pt idx="111">
                  <c:v>0.42814259597766724</c:v>
                </c:pt>
                <c:pt idx="112">
                  <c:v>0.47629134542159646</c:v>
                </c:pt>
                <c:pt idx="113">
                  <c:v>0.48590318845747238</c:v>
                </c:pt>
                <c:pt idx="114">
                  <c:v>0.375045205252381</c:v>
                </c:pt>
                <c:pt idx="115">
                  <c:v>0.39343978512142097</c:v>
                </c:pt>
                <c:pt idx="116">
                  <c:v>0.42625085568714494</c:v>
                </c:pt>
                <c:pt idx="117">
                  <c:v>0.57824153098027831</c:v>
                </c:pt>
                <c:pt idx="118">
                  <c:v>0.53172753954070962</c:v>
                </c:pt>
                <c:pt idx="119">
                  <c:v>0.57961939768631199</c:v>
                </c:pt>
                <c:pt idx="120">
                  <c:v>0.47525922109797852</c:v>
                </c:pt>
                <c:pt idx="121">
                  <c:v>0.52466763956341311</c:v>
                </c:pt>
                <c:pt idx="122">
                  <c:v>0.40357697761436745</c:v>
                </c:pt>
                <c:pt idx="123">
                  <c:v>0.41482124405814136</c:v>
                </c:pt>
                <c:pt idx="124">
                  <c:v>0.44665889156101612</c:v>
                </c:pt>
                <c:pt idx="125">
                  <c:v>0.33724117752728056</c:v>
                </c:pt>
                <c:pt idx="126">
                  <c:v>0.3596192924052613</c:v>
                </c:pt>
                <c:pt idx="127">
                  <c:v>0.30770435758865339</c:v>
                </c:pt>
                <c:pt idx="128">
                  <c:v>0.330309795522785</c:v>
                </c:pt>
                <c:pt idx="129">
                  <c:v>0.22569253820984647</c:v>
                </c:pt>
                <c:pt idx="130">
                  <c:v>0.28576525015059556</c:v>
                </c:pt>
                <c:pt idx="131">
                  <c:v>0.36333457443784795</c:v>
                </c:pt>
                <c:pt idx="132">
                  <c:v>0.5269373055519786</c:v>
                </c:pt>
                <c:pt idx="133">
                  <c:v>0.61639870388513351</c:v>
                </c:pt>
                <c:pt idx="134">
                  <c:v>0.79718523137209119</c:v>
                </c:pt>
                <c:pt idx="135">
                  <c:v>0.93733671699146948</c:v>
                </c:pt>
                <c:pt idx="136">
                  <c:v>1.2493835611251782</c:v>
                </c:pt>
                <c:pt idx="137">
                  <c:v>1.5506620378603604</c:v>
                </c:pt>
                <c:pt idx="138">
                  <c:v>1.934414662436039</c:v>
                </c:pt>
                <c:pt idx="139">
                  <c:v>2.2822720964860483</c:v>
                </c:pt>
                <c:pt idx="140">
                  <c:v>2.5856093726591314</c:v>
                </c:pt>
                <c:pt idx="141">
                  <c:v>2.7054860537185701</c:v>
                </c:pt>
                <c:pt idx="142">
                  <c:v>2.7668705525280144</c:v>
                </c:pt>
                <c:pt idx="143">
                  <c:v>2.7134926404861748</c:v>
                </c:pt>
                <c:pt idx="144">
                  <c:v>2.6377537087209131</c:v>
                </c:pt>
                <c:pt idx="145">
                  <c:v>2.56248437696788</c:v>
                </c:pt>
                <c:pt idx="146">
                  <c:v>2.4045011075365119</c:v>
                </c:pt>
                <c:pt idx="147">
                  <c:v>2.1918075815687375</c:v>
                </c:pt>
                <c:pt idx="148">
                  <c:v>2.0170792616679734</c:v>
                </c:pt>
                <c:pt idx="149">
                  <c:v>1.5488955262369615</c:v>
                </c:pt>
                <c:pt idx="150">
                  <c:v>1.0650341958712568</c:v>
                </c:pt>
                <c:pt idx="151">
                  <c:v>0.6478404225189569</c:v>
                </c:pt>
                <c:pt idx="152">
                  <c:v>0.46734732473188112</c:v>
                </c:pt>
                <c:pt idx="153">
                  <c:v>0.40660570891076436</c:v>
                </c:pt>
                <c:pt idx="154">
                  <c:v>0.38301240364585432</c:v>
                </c:pt>
                <c:pt idx="155">
                  <c:v>0.30944289565891525</c:v>
                </c:pt>
                <c:pt idx="156">
                  <c:v>0.30268756538729974</c:v>
                </c:pt>
                <c:pt idx="157">
                  <c:v>0.25353615041843314</c:v>
                </c:pt>
                <c:pt idx="158">
                  <c:v>0.2365213229191688</c:v>
                </c:pt>
                <c:pt idx="159">
                  <c:v>0.10050684209393344</c:v>
                </c:pt>
                <c:pt idx="160">
                  <c:v>4.0889245957252095E-2</c:v>
                </c:pt>
                <c:pt idx="161">
                  <c:v>-0.27392138066032196</c:v>
                </c:pt>
                <c:pt idx="162">
                  <c:v>-0.50196228845604596</c:v>
                </c:pt>
                <c:pt idx="163">
                  <c:v>-0.62743113570069409</c:v>
                </c:pt>
                <c:pt idx="164">
                  <c:v>-0.82306735392198038</c:v>
                </c:pt>
                <c:pt idx="165">
                  <c:v>-0.82278102797203323</c:v>
                </c:pt>
                <c:pt idx="166">
                  <c:v>-0.78791041378002336</c:v>
                </c:pt>
                <c:pt idx="167">
                  <c:v>-0.73582870019760205</c:v>
                </c:pt>
                <c:pt idx="168">
                  <c:v>-0.78202870708314109</c:v>
                </c:pt>
                <c:pt idx="169">
                  <c:v>-0.7682412522196399</c:v>
                </c:pt>
                <c:pt idx="170">
                  <c:v>-0.75743136181411563</c:v>
                </c:pt>
                <c:pt idx="171">
                  <c:v>-0.81572303131719459</c:v>
                </c:pt>
                <c:pt idx="172">
                  <c:v>-0.80330311468514382</c:v>
                </c:pt>
                <c:pt idx="173">
                  <c:v>-0.71446746607665035</c:v>
                </c:pt>
                <c:pt idx="174">
                  <c:v>-0.76269608130688904</c:v>
                </c:pt>
                <c:pt idx="175">
                  <c:v>-0.56024398250844099</c:v>
                </c:pt>
                <c:pt idx="176">
                  <c:v>-0.42848713539514111</c:v>
                </c:pt>
                <c:pt idx="177">
                  <c:v>-0.48004288257591926</c:v>
                </c:pt>
                <c:pt idx="178">
                  <c:v>-0.37000479268021025</c:v>
                </c:pt>
                <c:pt idx="179">
                  <c:v>-0.35404920501295484</c:v>
                </c:pt>
                <c:pt idx="180">
                  <c:v>-0.37663958920483448</c:v>
                </c:pt>
                <c:pt idx="181">
                  <c:v>-0.25436796858151201</c:v>
                </c:pt>
                <c:pt idx="182">
                  <c:v>-0.36257525038966021</c:v>
                </c:pt>
                <c:pt idx="183">
                  <c:v>-0.36733635934309772</c:v>
                </c:pt>
                <c:pt idx="184">
                  <c:v>-0.30450557085205066</c:v>
                </c:pt>
                <c:pt idx="185">
                  <c:v>-0.24592036571051268</c:v>
                </c:pt>
                <c:pt idx="186">
                  <c:v>-0.21942664218920488</c:v>
                </c:pt>
                <c:pt idx="187">
                  <c:v>-0.11162389249754878</c:v>
                </c:pt>
                <c:pt idx="188">
                  <c:v>-0.11662543120292317</c:v>
                </c:pt>
                <c:pt idx="189">
                  <c:v>-0.23389357557579363</c:v>
                </c:pt>
                <c:pt idx="190">
                  <c:v>-0.24271038591379068</c:v>
                </c:pt>
                <c:pt idx="191">
                  <c:v>-0.14140538670154662</c:v>
                </c:pt>
                <c:pt idx="192">
                  <c:v>-0.15035646174474054</c:v>
                </c:pt>
                <c:pt idx="193">
                  <c:v>-0.18005825875292467</c:v>
                </c:pt>
                <c:pt idx="194">
                  <c:v>-0.18860081505509224</c:v>
                </c:pt>
                <c:pt idx="195">
                  <c:v>-0.4052147658132621</c:v>
                </c:pt>
                <c:pt idx="196">
                  <c:v>-0.39350934634658397</c:v>
                </c:pt>
                <c:pt idx="197">
                  <c:v>-0.16959980096695851</c:v>
                </c:pt>
                <c:pt idx="198">
                  <c:v>9.9572149244200076E-2</c:v>
                </c:pt>
                <c:pt idx="199">
                  <c:v>0.32471620816900504</c:v>
                </c:pt>
                <c:pt idx="200">
                  <c:v>0.30975259708758734</c:v>
                </c:pt>
                <c:pt idx="201">
                  <c:v>0.16608463025440018</c:v>
                </c:pt>
              </c:numCache>
            </c:numRef>
          </c:val>
          <c:smooth val="0"/>
          <c:extLst>
            <c:ext xmlns:c16="http://schemas.microsoft.com/office/drawing/2014/chart" uri="{C3380CC4-5D6E-409C-BE32-E72D297353CC}">
              <c16:uniqueId val="{00000001-FFC1-4998-BE7D-97017DB87969}"/>
            </c:ext>
          </c:extLst>
        </c:ser>
        <c:ser>
          <c:idx val="2"/>
          <c:order val="2"/>
          <c:tx>
            <c:strRef>
              <c:f>'Financial cycle (UC)'!$D$6</c:f>
              <c:strCache>
                <c:ptCount val="1"/>
                <c:pt idx="0">
                  <c:v>Credit cycle (UC)</c:v>
                </c:pt>
              </c:strCache>
            </c:strRef>
          </c:tx>
          <c:marker>
            <c:symbol val="none"/>
          </c:marker>
          <c:cat>
            <c:numRef>
              <c:f>'Financial cycle (UC)'!$A$7:$A$208</c:f>
              <c:numCache>
                <c:formatCode>m/d/yyyy</c:formatCode>
                <c:ptCount val="20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numCache>
            </c:numRef>
          </c:cat>
          <c:val>
            <c:numRef>
              <c:f>'Financial cycle (UC)'!$D$7:$D$208</c:f>
              <c:numCache>
                <c:formatCode>0.00</c:formatCode>
                <c:ptCount val="202"/>
                <c:pt idx="0">
                  <c:v>0.13108486974300909</c:v>
                </c:pt>
                <c:pt idx="1">
                  <c:v>2.589267125550411E-2</c:v>
                </c:pt>
                <c:pt idx="2">
                  <c:v>-6.4222707968288925E-2</c:v>
                </c:pt>
                <c:pt idx="3">
                  <c:v>1.9735054115614378E-2</c:v>
                </c:pt>
                <c:pt idx="4">
                  <c:v>0.18079264980147858</c:v>
                </c:pt>
                <c:pt idx="5">
                  <c:v>0.31481297712940171</c:v>
                </c:pt>
                <c:pt idx="6">
                  <c:v>0.49977583990390656</c:v>
                </c:pt>
                <c:pt idx="7">
                  <c:v>0.66394926377190955</c:v>
                </c:pt>
                <c:pt idx="8">
                  <c:v>0.88768396708529862</c:v>
                </c:pt>
                <c:pt idx="9">
                  <c:v>1.1436471241478512</c:v>
                </c:pt>
                <c:pt idx="10">
                  <c:v>1.2027101847773074</c:v>
                </c:pt>
                <c:pt idx="11">
                  <c:v>1.286868350549305</c:v>
                </c:pt>
                <c:pt idx="12">
                  <c:v>1.091321928472553</c:v>
                </c:pt>
                <c:pt idx="13">
                  <c:v>1.0388332041803923</c:v>
                </c:pt>
                <c:pt idx="14">
                  <c:v>0.77899697024532955</c:v>
                </c:pt>
                <c:pt idx="15">
                  <c:v>0.70029424420048425</c:v>
                </c:pt>
                <c:pt idx="16">
                  <c:v>0.62748369119282399</c:v>
                </c:pt>
                <c:pt idx="17">
                  <c:v>0.67583581003287541</c:v>
                </c:pt>
                <c:pt idx="18">
                  <c:v>0.63637992148466982</c:v>
                </c:pt>
                <c:pt idx="19">
                  <c:v>0.64757103331836208</c:v>
                </c:pt>
                <c:pt idx="20">
                  <c:v>0.6319439458897147</c:v>
                </c:pt>
                <c:pt idx="21">
                  <c:v>0.73640773344327326</c:v>
                </c:pt>
                <c:pt idx="22">
                  <c:v>0.69366890230700828</c:v>
                </c:pt>
                <c:pt idx="23">
                  <c:v>0.68303431604354659</c:v>
                </c:pt>
                <c:pt idx="24">
                  <c:v>0.58217788876492149</c:v>
                </c:pt>
                <c:pt idx="25">
                  <c:v>0.49223365772243122</c:v>
                </c:pt>
                <c:pt idx="26">
                  <c:v>0.40168886872933995</c:v>
                </c:pt>
                <c:pt idx="27">
                  <c:v>0.34948790148822612</c:v>
                </c:pt>
                <c:pt idx="28">
                  <c:v>0.35554876095351612</c:v>
                </c:pt>
                <c:pt idx="29">
                  <c:v>0.36069980242113947</c:v>
                </c:pt>
                <c:pt idx="30">
                  <c:v>0.42661833281429573</c:v>
                </c:pt>
                <c:pt idx="31">
                  <c:v>0.5414144195613444</c:v>
                </c:pt>
                <c:pt idx="32">
                  <c:v>0.66394169676548498</c:v>
                </c:pt>
                <c:pt idx="33">
                  <c:v>0.60185382134676157</c:v>
                </c:pt>
                <c:pt idx="34">
                  <c:v>0.49392309602403173</c:v>
                </c:pt>
                <c:pt idx="35">
                  <c:v>0.43416840562335474</c:v>
                </c:pt>
                <c:pt idx="36">
                  <c:v>0.23701151140452309</c:v>
                </c:pt>
                <c:pt idx="37">
                  <c:v>0.19551608515936586</c:v>
                </c:pt>
                <c:pt idx="38">
                  <c:v>4.6044022347370948E-2</c:v>
                </c:pt>
                <c:pt idx="39">
                  <c:v>-0.17157159692900964</c:v>
                </c:pt>
                <c:pt idx="40">
                  <c:v>-0.44032396110823963</c:v>
                </c:pt>
                <c:pt idx="41">
                  <c:v>-0.67305052297815016</c:v>
                </c:pt>
                <c:pt idx="42">
                  <c:v>-0.91790356445464427</c:v>
                </c:pt>
                <c:pt idx="43">
                  <c:v>-1.1243312076699876</c:v>
                </c:pt>
                <c:pt idx="44">
                  <c:v>-1.3489407122431487</c:v>
                </c:pt>
                <c:pt idx="45">
                  <c:v>-1.6286302330806135</c:v>
                </c:pt>
                <c:pt idx="46">
                  <c:v>-1.8744070237514392</c:v>
                </c:pt>
                <c:pt idx="47">
                  <c:v>-1.9403180100136999</c:v>
                </c:pt>
                <c:pt idx="48">
                  <c:v>-1.8610820180529062</c:v>
                </c:pt>
                <c:pt idx="49">
                  <c:v>-1.9683433366582253</c:v>
                </c:pt>
                <c:pt idx="50">
                  <c:v>-1.8969338615283533</c:v>
                </c:pt>
                <c:pt idx="51">
                  <c:v>-1.7735029535688005</c:v>
                </c:pt>
                <c:pt idx="52">
                  <c:v>-1.5791453580313752</c:v>
                </c:pt>
                <c:pt idx="53">
                  <c:v>-1.482986250755262</c:v>
                </c:pt>
                <c:pt idx="54">
                  <c:v>-1.3434365183134498</c:v>
                </c:pt>
                <c:pt idx="55">
                  <c:v>-1.2048588193985736</c:v>
                </c:pt>
                <c:pt idx="56">
                  <c:v>-0.93194100618988918</c:v>
                </c:pt>
                <c:pt idx="57">
                  <c:v>-0.60224931655019553</c:v>
                </c:pt>
                <c:pt idx="58">
                  <c:v>-4.4801937368306649E-2</c:v>
                </c:pt>
                <c:pt idx="59">
                  <c:v>0.46202549923187819</c:v>
                </c:pt>
                <c:pt idx="60">
                  <c:v>0.83979577605245381</c:v>
                </c:pt>
                <c:pt idx="61">
                  <c:v>1.1005100894898634</c:v>
                </c:pt>
                <c:pt idx="62">
                  <c:v>1.339389152401854</c:v>
                </c:pt>
                <c:pt idx="63">
                  <c:v>1.2216927479334514</c:v>
                </c:pt>
                <c:pt idx="64">
                  <c:v>1.2292152572869908</c:v>
                </c:pt>
                <c:pt idx="65">
                  <c:v>1.2756189980910388</c:v>
                </c:pt>
                <c:pt idx="66">
                  <c:v>1.3329960434760024</c:v>
                </c:pt>
                <c:pt idx="67">
                  <c:v>1.3851953588694559</c:v>
                </c:pt>
                <c:pt idx="68">
                  <c:v>1.337642170086367</c:v>
                </c:pt>
                <c:pt idx="69">
                  <c:v>1.3156835911791303</c:v>
                </c:pt>
                <c:pt idx="70">
                  <c:v>1.3285647532274059</c:v>
                </c:pt>
                <c:pt idx="71">
                  <c:v>1.2484354578523242</c:v>
                </c:pt>
                <c:pt idx="72">
                  <c:v>1.1127338171304617</c:v>
                </c:pt>
                <c:pt idx="73">
                  <c:v>0.98719921737169147</c:v>
                </c:pt>
                <c:pt idx="74">
                  <c:v>1.0026488158998004</c:v>
                </c:pt>
                <c:pt idx="75">
                  <c:v>0.98818048429566019</c:v>
                </c:pt>
                <c:pt idx="76">
                  <c:v>1.0104748018595484</c:v>
                </c:pt>
                <c:pt idx="77">
                  <c:v>0.87547565817276563</c:v>
                </c:pt>
                <c:pt idx="78">
                  <c:v>0.80725607349312101</c:v>
                </c:pt>
                <c:pt idx="79">
                  <c:v>0.83215311858958041</c:v>
                </c:pt>
                <c:pt idx="80">
                  <c:v>0.81085642447401052</c:v>
                </c:pt>
                <c:pt idx="81">
                  <c:v>0.74289862091951886</c:v>
                </c:pt>
                <c:pt idx="82">
                  <c:v>0.62521318621072908</c:v>
                </c:pt>
                <c:pt idx="83">
                  <c:v>0.41974467145698097</c:v>
                </c:pt>
                <c:pt idx="84">
                  <c:v>0.17190315749398241</c:v>
                </c:pt>
                <c:pt idx="85">
                  <c:v>-4.6800336562480657E-2</c:v>
                </c:pt>
                <c:pt idx="86">
                  <c:v>-0.37659345371946906</c:v>
                </c:pt>
                <c:pt idx="87">
                  <c:v>-0.60630601885536073</c:v>
                </c:pt>
                <c:pt idx="88">
                  <c:v>-0.8407729937805013</c:v>
                </c:pt>
                <c:pt idx="89">
                  <c:v>-1.0125892312831297</c:v>
                </c:pt>
                <c:pt idx="90">
                  <c:v>-1.1261945346468172</c:v>
                </c:pt>
                <c:pt idx="91">
                  <c:v>-1.1954172521297914</c:v>
                </c:pt>
                <c:pt idx="92">
                  <c:v>-1.3572429010330216</c:v>
                </c:pt>
                <c:pt idx="93">
                  <c:v>-1.5838970399397465</c:v>
                </c:pt>
                <c:pt idx="94">
                  <c:v>-1.769817616287116</c:v>
                </c:pt>
                <c:pt idx="95">
                  <c:v>-1.8620319869969351</c:v>
                </c:pt>
                <c:pt idx="96">
                  <c:v>-1.8881500305697556</c:v>
                </c:pt>
                <c:pt idx="97">
                  <c:v>-1.8930848547371066</c:v>
                </c:pt>
                <c:pt idx="98">
                  <c:v>-1.8641867320944943</c:v>
                </c:pt>
                <c:pt idx="99">
                  <c:v>-1.8497298306563845</c:v>
                </c:pt>
                <c:pt idx="100">
                  <c:v>-1.8248200086212676</c:v>
                </c:pt>
                <c:pt idx="101">
                  <c:v>-1.8692935243763318</c:v>
                </c:pt>
                <c:pt idx="102">
                  <c:v>-1.8545576065906642</c:v>
                </c:pt>
                <c:pt idx="103">
                  <c:v>-1.8084831773536416</c:v>
                </c:pt>
                <c:pt idx="104">
                  <c:v>-1.712086431273689</c:v>
                </c:pt>
                <c:pt idx="105">
                  <c:v>-1.6573848239190867</c:v>
                </c:pt>
                <c:pt idx="106">
                  <c:v>-1.5970638261692827</c:v>
                </c:pt>
                <c:pt idx="107">
                  <c:v>-1.3969884603498302</c:v>
                </c:pt>
                <c:pt idx="108">
                  <c:v>-1.2292957243435179</c:v>
                </c:pt>
                <c:pt idx="109">
                  <c:v>-1.0901900577984589</c:v>
                </c:pt>
                <c:pt idx="110">
                  <c:v>-0.98183666620354293</c:v>
                </c:pt>
                <c:pt idx="111">
                  <c:v>-0.84723893236381409</c:v>
                </c:pt>
                <c:pt idx="112">
                  <c:v>-0.80600904085477099</c:v>
                </c:pt>
                <c:pt idx="113">
                  <c:v>-0.83510646052377691</c:v>
                </c:pt>
                <c:pt idx="114">
                  <c:v>-0.76287759015117895</c:v>
                </c:pt>
                <c:pt idx="115">
                  <c:v>-0.57408795130686185</c:v>
                </c:pt>
                <c:pt idx="116">
                  <c:v>-0.48026293352121835</c:v>
                </c:pt>
                <c:pt idx="117">
                  <c:v>-0.3549985349474139</c:v>
                </c:pt>
                <c:pt idx="118">
                  <c:v>-0.36875453903326932</c:v>
                </c:pt>
                <c:pt idx="119">
                  <c:v>-0.35107298257461927</c:v>
                </c:pt>
                <c:pt idx="120">
                  <c:v>-0.29750922270685509</c:v>
                </c:pt>
                <c:pt idx="121">
                  <c:v>-0.1936498988123784</c:v>
                </c:pt>
                <c:pt idx="122">
                  <c:v>-0.18345726333959608</c:v>
                </c:pt>
                <c:pt idx="123">
                  <c:v>-0.2760438803201446</c:v>
                </c:pt>
                <c:pt idx="124">
                  <c:v>-0.38655245963977714</c:v>
                </c:pt>
                <c:pt idx="125">
                  <c:v>-0.48566337902988865</c:v>
                </c:pt>
                <c:pt idx="126">
                  <c:v>-0.54757234992446535</c:v>
                </c:pt>
                <c:pt idx="127">
                  <c:v>-0.51573837613329421</c:v>
                </c:pt>
                <c:pt idx="128">
                  <c:v>-0.52682208032903266</c:v>
                </c:pt>
                <c:pt idx="129">
                  <c:v>-0.60759454690393266</c:v>
                </c:pt>
                <c:pt idx="130">
                  <c:v>-0.64073113867542153</c:v>
                </c:pt>
                <c:pt idx="131">
                  <c:v>-0.59176169535067358</c:v>
                </c:pt>
                <c:pt idx="132">
                  <c:v>-0.51979079198234202</c:v>
                </c:pt>
                <c:pt idx="133">
                  <c:v>-0.47784700611005443</c:v>
                </c:pt>
                <c:pt idx="134">
                  <c:v>-0.37265360885861304</c:v>
                </c:pt>
                <c:pt idx="135">
                  <c:v>-0.22263296441861619</c:v>
                </c:pt>
                <c:pt idx="136">
                  <c:v>1.593677945728492E-2</c:v>
                </c:pt>
                <c:pt idx="137">
                  <c:v>0.21991122639941635</c:v>
                </c:pt>
                <c:pt idx="138">
                  <c:v>0.49832615987701862</c:v>
                </c:pt>
                <c:pt idx="139">
                  <c:v>0.84662768459355753</c:v>
                </c:pt>
                <c:pt idx="140">
                  <c:v>1.2423619264345909</c:v>
                </c:pt>
                <c:pt idx="141">
                  <c:v>1.5448096287697217</c:v>
                </c:pt>
                <c:pt idx="142">
                  <c:v>1.7658912332565482</c:v>
                </c:pt>
                <c:pt idx="143">
                  <c:v>1.8040619855284208</c:v>
                </c:pt>
                <c:pt idx="144">
                  <c:v>1.7992172525211336</c:v>
                </c:pt>
                <c:pt idx="145">
                  <c:v>1.8549357077664512</c:v>
                </c:pt>
                <c:pt idx="146">
                  <c:v>1.9196480998644392</c:v>
                </c:pt>
                <c:pt idx="147">
                  <c:v>1.9220961651680661</c:v>
                </c:pt>
                <c:pt idx="148">
                  <c:v>1.8866858924893175</c:v>
                </c:pt>
                <c:pt idx="149">
                  <c:v>1.7849297373068311</c:v>
                </c:pt>
                <c:pt idx="150">
                  <c:v>1.7166641671250755</c:v>
                </c:pt>
                <c:pt idx="151">
                  <c:v>1.705795519495255</c:v>
                </c:pt>
                <c:pt idx="152">
                  <c:v>1.6331133556409858</c:v>
                </c:pt>
                <c:pt idx="153">
                  <c:v>1.5328430602783327</c:v>
                </c:pt>
                <c:pt idx="154">
                  <c:v>1.3832578322189371</c:v>
                </c:pt>
                <c:pt idx="155">
                  <c:v>1.1884224872418501</c:v>
                </c:pt>
                <c:pt idx="156">
                  <c:v>0.98132816171638648</c:v>
                </c:pt>
                <c:pt idx="157">
                  <c:v>0.78135689694908472</c:v>
                </c:pt>
                <c:pt idx="158">
                  <c:v>0.60570031163570737</c:v>
                </c:pt>
                <c:pt idx="159">
                  <c:v>0.52275714308863053</c:v>
                </c:pt>
                <c:pt idx="160">
                  <c:v>0.58712264301623207</c:v>
                </c:pt>
                <c:pt idx="161">
                  <c:v>0.62324088773372066</c:v>
                </c:pt>
                <c:pt idx="162">
                  <c:v>0.62504875480101263</c:v>
                </c:pt>
                <c:pt idx="163">
                  <c:v>0.55386762036249004</c:v>
                </c:pt>
                <c:pt idx="164">
                  <c:v>0.41051037873699203</c:v>
                </c:pt>
                <c:pt idx="165">
                  <c:v>0.29225944174232121</c:v>
                </c:pt>
                <c:pt idx="166">
                  <c:v>0.23107095185511906</c:v>
                </c:pt>
                <c:pt idx="167">
                  <c:v>0.14335097864827057</c:v>
                </c:pt>
                <c:pt idx="168">
                  <c:v>-2.2732939601318378E-2</c:v>
                </c:pt>
                <c:pt idx="169">
                  <c:v>-0.20568479182161992</c:v>
                </c:pt>
                <c:pt idx="170">
                  <c:v>-0.42437792859864576</c:v>
                </c:pt>
                <c:pt idx="171">
                  <c:v>-0.56146790583741446</c:v>
                </c:pt>
                <c:pt idx="172">
                  <c:v>-0.62022186904629351</c:v>
                </c:pt>
                <c:pt idx="173">
                  <c:v>-0.52577855566254561</c:v>
                </c:pt>
                <c:pt idx="174">
                  <c:v>-0.53599319692502545</c:v>
                </c:pt>
                <c:pt idx="175">
                  <c:v>-0.49824405140130756</c:v>
                </c:pt>
                <c:pt idx="176">
                  <c:v>-0.47640264515047259</c:v>
                </c:pt>
                <c:pt idx="177">
                  <c:v>-0.47070871093942485</c:v>
                </c:pt>
                <c:pt idx="178">
                  <c:v>-0.44634450927556396</c:v>
                </c:pt>
                <c:pt idx="179">
                  <c:v>-0.41049592123697221</c:v>
                </c:pt>
                <c:pt idx="180">
                  <c:v>-0.33508170551298078</c:v>
                </c:pt>
                <c:pt idx="181">
                  <c:v>-0.25199128941541887</c:v>
                </c:pt>
                <c:pt idx="182">
                  <c:v>-0.3348160582583079</c:v>
                </c:pt>
                <c:pt idx="183">
                  <c:v>-0.41527925302072538</c:v>
                </c:pt>
                <c:pt idx="184">
                  <c:v>-0.45718057531341744</c:v>
                </c:pt>
                <c:pt idx="185">
                  <c:v>-0.4627802183889973</c:v>
                </c:pt>
                <c:pt idx="186">
                  <c:v>-0.4496069500936532</c:v>
                </c:pt>
                <c:pt idx="187">
                  <c:v>-0.40611734124840343</c:v>
                </c:pt>
                <c:pt idx="188">
                  <c:v>-0.38699317397963412</c:v>
                </c:pt>
                <c:pt idx="189">
                  <c:v>-0.38264000436322743</c:v>
                </c:pt>
                <c:pt idx="190">
                  <c:v>-0.27721118267945849</c:v>
                </c:pt>
                <c:pt idx="191">
                  <c:v>-3.6656546056889172E-2</c:v>
                </c:pt>
                <c:pt idx="192">
                  <c:v>0.16565819651252467</c:v>
                </c:pt>
                <c:pt idx="193">
                  <c:v>0.31478075489375407</c:v>
                </c:pt>
                <c:pt idx="194">
                  <c:v>0.37956608569803119</c:v>
                </c:pt>
                <c:pt idx="195">
                  <c:v>0.27301443027499361</c:v>
                </c:pt>
                <c:pt idx="196">
                  <c:v>0.11284699800048302</c:v>
                </c:pt>
                <c:pt idx="197">
                  <c:v>3.3974141016687241E-2</c:v>
                </c:pt>
                <c:pt idx="198">
                  <c:v>-8.0419111390380386E-3</c:v>
                </c:pt>
                <c:pt idx="199">
                  <c:v>-6.7985230195062918E-2</c:v>
                </c:pt>
                <c:pt idx="200">
                  <c:v>-0.13739071817397974</c:v>
                </c:pt>
                <c:pt idx="201">
                  <c:v>-0.18509569682767504</c:v>
                </c:pt>
              </c:numCache>
            </c:numRef>
          </c:val>
          <c:smooth val="0"/>
          <c:extLst>
            <c:ext xmlns:c16="http://schemas.microsoft.com/office/drawing/2014/chart" uri="{C3380CC4-5D6E-409C-BE32-E72D297353CC}">
              <c16:uniqueId val="{00000002-FFC1-4998-BE7D-97017DB87969}"/>
            </c:ext>
          </c:extLst>
        </c:ser>
        <c:dLbls>
          <c:showLegendKey val="0"/>
          <c:showVal val="0"/>
          <c:showCatName val="0"/>
          <c:showSerName val="0"/>
          <c:showPercent val="0"/>
          <c:showBubbleSize val="0"/>
        </c:dLbls>
        <c:smooth val="0"/>
        <c:axId val="244419968"/>
        <c:axId val="244425856"/>
      </c:lineChart>
      <c:dateAx>
        <c:axId val="244419968"/>
        <c:scaling>
          <c:orientation val="minMax"/>
          <c:min val="29221"/>
        </c:scaling>
        <c:delete val="0"/>
        <c:axPos val="b"/>
        <c:numFmt formatCode="yyyy" sourceLinked="0"/>
        <c:majorTickMark val="out"/>
        <c:minorTickMark val="out"/>
        <c:tickLblPos val="nextTo"/>
        <c:crossAx val="244425856"/>
        <c:crossesAt val="-50"/>
        <c:auto val="1"/>
        <c:lblOffset val="100"/>
        <c:baseTimeUnit val="months"/>
        <c:majorUnit val="36"/>
        <c:majorTimeUnit val="months"/>
        <c:minorUnit val="12"/>
        <c:minorTimeUnit val="months"/>
      </c:dateAx>
      <c:valAx>
        <c:axId val="244425856"/>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244419968"/>
        <c:crosses val="autoZero"/>
        <c:crossBetween val="between"/>
      </c:valAx>
    </c:plotArea>
    <c:legend>
      <c:legendPos val="r"/>
      <c:layout>
        <c:manualLayout>
          <c:xMode val="edge"/>
          <c:yMode val="edge"/>
          <c:x val="8.0734663935509471E-4"/>
          <c:y val="0.93474353682012623"/>
          <c:w val="0.56989643535937318"/>
          <c:h val="6.525652609943302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3121495005222676"/>
          <c:h val="0.82521887246041348"/>
        </c:manualLayout>
      </c:layout>
      <c:lineChart>
        <c:grouping val="standard"/>
        <c:varyColors val="0"/>
        <c:ser>
          <c:idx val="0"/>
          <c:order val="0"/>
          <c:tx>
            <c:strRef>
              <c:f>'Financial cycle (BP)'!$B$6</c:f>
              <c:strCache>
                <c:ptCount val="1"/>
                <c:pt idx="0">
                  <c:v>Financial cycle (BP)</c:v>
                </c:pt>
              </c:strCache>
            </c:strRef>
          </c:tx>
          <c:marker>
            <c:symbol val="none"/>
          </c:marker>
          <c:cat>
            <c:numRef>
              <c:f>'Financial cycle (BP)'!$A$7:$A$210</c:f>
              <c:numCache>
                <c:formatCode>m/d/yyyy</c:formatCode>
                <c:ptCount val="204"/>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numCache>
            </c:numRef>
          </c:cat>
          <c:val>
            <c:numRef>
              <c:f>'Financial cycle (BP)'!$B$7:$B$210</c:f>
              <c:numCache>
                <c:formatCode>0.00</c:formatCode>
                <c:ptCount val="204"/>
                <c:pt idx="0">
                  <c:v>4.1006820782560391E-2</c:v>
                </c:pt>
                <c:pt idx="1">
                  <c:v>3.8694296356523591E-2</c:v>
                </c:pt>
                <c:pt idx="2">
                  <c:v>3.7565576463351298E-2</c:v>
                </c:pt>
                <c:pt idx="3">
                  <c:v>3.8488078503544028E-2</c:v>
                </c:pt>
                <c:pt idx="4">
                  <c:v>4.2323887688442904E-2</c:v>
                </c:pt>
                <c:pt idx="5">
                  <c:v>4.9893959456967875E-2</c:v>
                </c:pt>
                <c:pt idx="6">
                  <c:v>6.194137539972415E-2</c:v>
                </c:pt>
                <c:pt idx="7">
                  <c:v>7.9094886460179023E-2</c:v>
                </c:pt>
                <c:pt idx="8">
                  <c:v>0.10183402901738578</c:v>
                </c:pt>
                <c:pt idx="9">
                  <c:v>0.13045711030712687</c:v>
                </c:pt>
                <c:pt idx="10">
                  <c:v>0.16505332756963081</c:v>
                </c:pt>
                <c:pt idx="11">
                  <c:v>0.2054802097450866</c:v>
                </c:pt>
                <c:pt idx="12">
                  <c:v>0.25134745231417921</c:v>
                </c:pt>
                <c:pt idx="13">
                  <c:v>0.30200805727667879</c:v>
                </c:pt>
                <c:pt idx="14">
                  <c:v>0.35655749495870132</c:v>
                </c:pt>
                <c:pt idx="15">
                  <c:v>0.41384137734348359</c:v>
                </c:pt>
                <c:pt idx="16">
                  <c:v>0.47247188013806612</c:v>
                </c:pt>
                <c:pt idx="17">
                  <c:v>0.53085288005907083</c:v>
                </c:pt>
                <c:pt idx="18">
                  <c:v>0.58721349291192892</c:v>
                </c:pt>
                <c:pt idx="19">
                  <c:v>0.6396494156066086</c:v>
                </c:pt>
                <c:pt idx="20">
                  <c:v>0.68617120028407541</c:v>
                </c:pt>
                <c:pt idx="21">
                  <c:v>0.72475833025000402</c:v>
                </c:pt>
                <c:pt idx="22">
                  <c:v>0.75341773421356584</c:v>
                </c:pt>
                <c:pt idx="23">
                  <c:v>0.77024517566270789</c:v>
                </c:pt>
                <c:pt idx="24">
                  <c:v>0.77348779551696134</c:v>
                </c:pt>
                <c:pt idx="25">
                  <c:v>0.76160597485585368</c:v>
                </c:pt>
                <c:pt idx="26">
                  <c:v>0.7333326255958833</c:v>
                </c:pt>
                <c:pt idx="27">
                  <c:v>0.68772801405184714</c:v>
                </c:pt>
                <c:pt idx="28">
                  <c:v>0.62422827728941854</c:v>
                </c:pt>
                <c:pt idx="29">
                  <c:v>0.54268590522181215</c:v>
                </c:pt>
                <c:pt idx="30">
                  <c:v>0.44340063088375292</c:v>
                </c:pt>
                <c:pt idx="31">
                  <c:v>0.32713939379505341</c:v>
                </c:pt>
                <c:pt idx="32">
                  <c:v>0.19514431162892393</c:v>
                </c:pt>
                <c:pt idx="33">
                  <c:v>4.9127906738152066E-2</c:v>
                </c:pt>
                <c:pt idx="34">
                  <c:v>-0.1087448217694366</c:v>
                </c:pt>
                <c:pt idx="35">
                  <c:v>-0.27588752223153451</c:v>
                </c:pt>
                <c:pt idx="36">
                  <c:v>-0.44933647231938451</c:v>
                </c:pt>
                <c:pt idx="37">
                  <c:v>-0.62580669775012998</c:v>
                </c:pt>
                <c:pt idx="38">
                  <c:v>-0.8017591342265552</c:v>
                </c:pt>
                <c:pt idx="39">
                  <c:v>-0.97347738720147503</c:v>
                </c:pt>
                <c:pt idx="40">
                  <c:v>-1.1371523242094628</c:v>
                </c:pt>
                <c:pt idx="41">
                  <c:v>-1.2889724569200023</c:v>
                </c:pt>
                <c:pt idx="42">
                  <c:v>-1.4252178440170931</c:v>
                </c:pt>
                <c:pt idx="43">
                  <c:v>-1.5423550794327607</c:v>
                </c:pt>
                <c:pt idx="44">
                  <c:v>-1.6371308296730436</c:v>
                </c:pt>
                <c:pt idx="45">
                  <c:v>-1.7066613534591064</c:v>
                </c:pt>
                <c:pt idx="46">
                  <c:v>-1.7485154791397508</c:v>
                </c:pt>
                <c:pt idx="47">
                  <c:v>-1.7607886306740248</c:v>
                </c:pt>
                <c:pt idx="48">
                  <c:v>-1.7421656796254354</c:v>
                </c:pt>
                <c:pt idx="49">
                  <c:v>-1.6919706545946311</c:v>
                </c:pt>
                <c:pt idx="50">
                  <c:v>-1.6102016548182103</c:v>
                </c:pt>
                <c:pt idx="51">
                  <c:v>-1.4975496833311819</c:v>
                </c:pt>
                <c:pt idx="52">
                  <c:v>-1.3554005274687679</c:v>
                </c:pt>
                <c:pt idx="53">
                  <c:v>-1.1858192594593131</c:v>
                </c:pt>
                <c:pt idx="54">
                  <c:v>-0.99151739518367321</c:v>
                </c:pt>
                <c:pt idx="55">
                  <c:v>-0.77580322180688654</c:v>
                </c:pt>
                <c:pt idx="56">
                  <c:v>-0.54251627147210968</c:v>
                </c:pt>
                <c:pt idx="57">
                  <c:v>-0.29594736511476544</c:v>
                </c:pt>
                <c:pt idx="58">
                  <c:v>-4.0746064619596789E-2</c:v>
                </c:pt>
                <c:pt idx="59">
                  <c:v>0.21818225930401575</c:v>
                </c:pt>
                <c:pt idx="60">
                  <c:v>0.47578722316900712</c:v>
                </c:pt>
                <c:pt idx="61">
                  <c:v>0.72698932316586962</c:v>
                </c:pt>
                <c:pt idx="62">
                  <c:v>0.96679798304574749</c:v>
                </c:pt>
                <c:pt idx="63">
                  <c:v>1.1904287224825143</c:v>
                </c:pt>
                <c:pt idx="64">
                  <c:v>1.3934164000566436</c:v>
                </c:pt>
                <c:pt idx="65">
                  <c:v>1.5717215583480042</c:v>
                </c:pt>
                <c:pt idx="66">
                  <c:v>1.721827054982457</c:v>
                </c:pt>
                <c:pt idx="67">
                  <c:v>1.8408223991966928</c:v>
                </c:pt>
                <c:pt idx="68">
                  <c:v>1.9264735225858298</c:v>
                </c:pt>
                <c:pt idx="69">
                  <c:v>1.9772760870298058</c:v>
                </c:pt>
                <c:pt idx="70">
                  <c:v>1.9924908622601141</c:v>
                </c:pt>
                <c:pt idx="71">
                  <c:v>1.9721601783683835</c:v>
                </c:pt>
                <c:pt idx="72">
                  <c:v>1.9171049616832565</c:v>
                </c:pt>
                <c:pt idx="73">
                  <c:v>1.8289023818104779</c:v>
                </c:pt>
                <c:pt idx="74">
                  <c:v>1.7098446586542366</c:v>
                </c:pt>
                <c:pt idx="75">
                  <c:v>1.5628800862062433</c:v>
                </c:pt>
                <c:pt idx="76">
                  <c:v>1.3915378104016718</c:v>
                </c:pt>
                <c:pt idx="77">
                  <c:v>1.1998383377299664</c:v>
                </c:pt>
                <c:pt idx="78">
                  <c:v>0.99219213701895803</c:v>
                </c:pt>
                <c:pt idx="79">
                  <c:v>0.77328901785684745</c:v>
                </c:pt>
                <c:pt idx="80">
                  <c:v>0.54798121628155694</c:v>
                </c:pt>
                <c:pt idx="81">
                  <c:v>0.32116328456305449</c:v>
                </c:pt>
                <c:pt idx="82">
                  <c:v>9.7651962361281708E-2</c:v>
                </c:pt>
                <c:pt idx="83">
                  <c:v>-0.11793080105253617</c:v>
                </c:pt>
                <c:pt idx="84">
                  <c:v>-0.32126859924581902</c:v>
                </c:pt>
                <c:pt idx="85">
                  <c:v>-0.50845220198599939</c:v>
                </c:pt>
                <c:pt idx="86">
                  <c:v>-0.67606943614641501</c:v>
                </c:pt>
                <c:pt idx="87">
                  <c:v>-0.82128101358271632</c:v>
                </c:pt>
                <c:pt idx="88">
                  <c:v>-0.94188040103445925</c:v>
                </c:pt>
                <c:pt idx="89">
                  <c:v>-1.0363362742172226</c:v>
                </c:pt>
                <c:pt idx="90">
                  <c:v>-1.1038165840468153</c:v>
                </c:pt>
                <c:pt idx="91">
                  <c:v>-1.1441937734861216</c:v>
                </c:pt>
                <c:pt idx="92">
                  <c:v>-1.1580312042560916</c:v>
                </c:pt>
                <c:pt idx="93">
                  <c:v>-1.1465513687939888</c:v>
                </c:pt>
                <c:pt idx="94">
                  <c:v>-1.1115869597474721</c:v>
                </c:pt>
                <c:pt idx="95">
                  <c:v>-1.0555163329536905</c:v>
                </c:pt>
                <c:pt idx="96">
                  <c:v>-0.98118531727952341</c:v>
                </c:pt>
                <c:pt idx="97">
                  <c:v>-0.89181768430334718</c:v>
                </c:pt>
                <c:pt idx="98">
                  <c:v>-0.79091688274007477</c:v>
                </c:pt>
                <c:pt idx="99">
                  <c:v>-0.68216185889843162</c:v>
                </c:pt>
                <c:pt idx="100">
                  <c:v>-0.56929991969175964</c:v>
                </c:pt>
                <c:pt idx="101">
                  <c:v>-0.45603964555818366</c:v>
                </c:pt>
                <c:pt idx="102">
                  <c:v>-0.34594682629897167</c:v>
                </c:pt>
                <c:pt idx="103">
                  <c:v>-0.24234627500183892</c:v>
                </c:pt>
                <c:pt idx="104">
                  <c:v>-0.14823217795973159</c:v>
                </c:pt>
                <c:pt idx="105">
                  <c:v>-6.6189368173878493E-2</c:v>
                </c:pt>
                <c:pt idx="106">
                  <c:v>1.6724249530913893E-3</c:v>
                </c:pt>
                <c:pt idx="107">
                  <c:v>5.3769686570026731E-2</c:v>
                </c:pt>
                <c:pt idx="108">
                  <c:v>8.9080357029158896E-2</c:v>
                </c:pt>
                <c:pt idx="109">
                  <c:v>0.10716243347241045</c:v>
                </c:pt>
                <c:pt idx="110">
                  <c:v>0.10815564218471346</c:v>
                </c:pt>
                <c:pt idx="111">
                  <c:v>9.2766372673284275E-2</c:v>
                </c:pt>
                <c:pt idx="112">
                  <c:v>6.2236534276352645E-2</c:v>
                </c:pt>
                <c:pt idx="113">
                  <c:v>1.8297441336898118E-2</c:v>
                </c:pt>
                <c:pt idx="114">
                  <c:v>-3.6889758869059375E-2</c:v>
                </c:pt>
                <c:pt idx="115">
                  <c:v>-0.10080524142599587</c:v>
                </c:pt>
                <c:pt idx="116">
                  <c:v>-0.17065106646169176</c:v>
                </c:pt>
                <c:pt idx="117">
                  <c:v>-0.24343873749945083</c:v>
                </c:pt>
                <c:pt idx="118">
                  <c:v>-0.31608117967855898</c:v>
                </c:pt>
                <c:pt idx="119">
                  <c:v>-0.38548647348454529</c:v>
                </c:pt>
                <c:pt idx="120">
                  <c:v>-0.44865066807222842</c:v>
                </c:pt>
                <c:pt idx="121">
                  <c:v>-0.50274706292145133</c:v>
                </c:pt>
                <c:pt idx="122">
                  <c:v>-0.54520948444983219</c:v>
                </c:pt>
                <c:pt idx="123">
                  <c:v>-0.57380729024605481</c:v>
                </c:pt>
                <c:pt idx="124">
                  <c:v>-0.5867101008040243</c:v>
                </c:pt>
                <c:pt idx="125">
                  <c:v>-0.58254057838308992</c:v>
                </c:pt>
                <c:pt idx="126">
                  <c:v>-0.5604139348527748</c:v>
                </c:pt>
                <c:pt idx="127">
                  <c:v>-0.51996324399058158</c:v>
                </c:pt>
                <c:pt idx="128">
                  <c:v>-0.46135004684689723</c:v>
                </c:pt>
                <c:pt idx="129">
                  <c:v>-0.38526015926813317</c:v>
                </c:pt>
                <c:pt idx="130">
                  <c:v>-0.29288500627044312</c:v>
                </c:pt>
                <c:pt idx="131">
                  <c:v>-0.18588920683940446</c:v>
                </c:pt>
                <c:pt idx="132">
                  <c:v>-6.6365503756508612E-2</c:v>
                </c:pt>
                <c:pt idx="133">
                  <c:v>6.3221533895993692E-2</c:v>
                </c:pt>
                <c:pt idx="134">
                  <c:v>0.20010132163895922</c:v>
                </c:pt>
                <c:pt idx="135">
                  <c:v>0.34127063779958067</c:v>
                </c:pt>
                <c:pt idx="136">
                  <c:v>0.48357245032577356</c:v>
                </c:pt>
                <c:pt idx="137">
                  <c:v>0.62377796425851528</c:v>
                </c:pt>
                <c:pt idx="138">
                  <c:v>0.758669617727733</c:v>
                </c:pt>
                <c:pt idx="139">
                  <c:v>0.88512277507067771</c:v>
                </c:pt>
                <c:pt idx="140">
                  <c:v>1.0001839492572091</c:v>
                </c:pt>
                <c:pt idx="141">
                  <c:v>1.1011435283882323</c:v>
                </c:pt>
                <c:pt idx="142">
                  <c:v>1.1856011771224026</c:v>
                </c:pt>
                <c:pt idx="143">
                  <c:v>1.2515223265535207</c:v>
                </c:pt>
                <c:pt idx="144">
                  <c:v>1.2972844471814691</c:v>
                </c:pt>
                <c:pt idx="145">
                  <c:v>1.3217121101435183</c:v>
                </c:pt>
                <c:pt idx="146">
                  <c:v>1.3241001721129861</c:v>
                </c:pt>
                <c:pt idx="147">
                  <c:v>1.3042247592159333</c:v>
                </c:pt>
                <c:pt idx="148">
                  <c:v>1.2623420649271138</c:v>
                </c:pt>
                <c:pt idx="149">
                  <c:v>1.1991753064293003</c:v>
                </c:pt>
                <c:pt idx="150">
                  <c:v>1.1158904941638759</c:v>
                </c:pt>
                <c:pt idx="151">
                  <c:v>1.0140619519032783</c:v>
                </c:pt>
                <c:pt idx="152">
                  <c:v>0.89562877232733484</c:v>
                </c:pt>
                <c:pt idx="153">
                  <c:v>0.76284359972560423</c:v>
                </c:pt>
                <c:pt idx="154">
                  <c:v>0.61821529240852313</c:v>
                </c:pt>
                <c:pt idx="155">
                  <c:v>0.46444712952005635</c:v>
                </c:pt>
                <c:pt idx="156">
                  <c:v>0.30437228858004906</c:v>
                </c:pt>
                <c:pt idx="157">
                  <c:v>0.14088833117263067</c:v>
                </c:pt>
                <c:pt idx="158">
                  <c:v>-2.3107603827313167E-2</c:v>
                </c:pt>
                <c:pt idx="159">
                  <c:v>-0.18478128438460775</c:v>
                </c:pt>
                <c:pt idx="160">
                  <c:v>-0.34142005809931192</c:v>
                </c:pt>
                <c:pt idx="161">
                  <c:v>-0.49048638826117974</c:v>
                </c:pt>
                <c:pt idx="162">
                  <c:v>-0.62966512174048717</c:v>
                </c:pt>
                <c:pt idx="163">
                  <c:v>-0.75690357509813366</c:v>
                </c:pt>
                <c:pt idx="164">
                  <c:v>-0.87044375958502895</c:v>
                </c:pt>
                <c:pt idx="165">
                  <c:v>-0.96884630890304679</c:v>
                </c:pt>
                <c:pt idx="166">
                  <c:v>-1.0510059181731026</c:v>
                </c:pt>
                <c:pt idx="167">
                  <c:v>-1.1161583412036538</c:v>
                </c:pt>
                <c:pt idx="168">
                  <c:v>-1.1638792190520766</c:v>
                </c:pt>
                <c:pt idx="169">
                  <c:v>-1.194075219862603</c:v>
                </c:pt>
                <c:pt idx="170">
                  <c:v>-1.2069681527229297</c:v>
                </c:pt>
                <c:pt idx="171">
                  <c:v>-1.2030728724536366</c:v>
                </c:pt>
                <c:pt idx="172">
                  <c:v>-1.1831699145455725</c:v>
                </c:pt>
                <c:pt idx="173">
                  <c:v>-1.1482738877410741</c:v>
                </c:pt>
                <c:pt idx="174">
                  <c:v>-1.0995987050215379</c:v>
                </c:pt>
                <c:pt idx="175">
                  <c:v>-1.0385207521676953</c:v>
                </c:pt>
                <c:pt idx="176">
                  <c:v>-0.9665410778425374</c:v>
                </c:pt>
                <c:pt idx="177">
                  <c:v>-0.88524764256267785</c:v>
                </c:pt>
                <c:pt idx="178">
                  <c:v>-0.79627858911587923</c:v>
                </c:pt>
                <c:pt idx="179">
                  <c:v>-0.70128739785362004</c:v>
                </c:pt>
                <c:pt idx="180">
                  <c:v>-0.601910671331914</c:v>
                </c:pt>
                <c:pt idx="181">
                  <c:v>-0.49973915891258619</c:v>
                </c:pt>
                <c:pt idx="182">
                  <c:v>-0.3962924883323552</c:v>
                </c:pt>
                <c:pt idx="183">
                  <c:v>-0.29299792312279649</c:v>
                </c:pt>
                <c:pt idx="184">
                  <c:v>-0.19117331722879255</c:v>
                </c:pt>
                <c:pt idx="185">
                  <c:v>-9.2014296052909839E-2</c:v>
                </c:pt>
                <c:pt idx="186">
                  <c:v>3.4144391561523324E-3</c:v>
                </c:pt>
                <c:pt idx="187">
                  <c:v>9.4183905318783706E-2</c:v>
                </c:pt>
                <c:pt idx="188">
                  <c:v>0.17950205354834131</c:v>
                </c:pt>
                <c:pt idx="189">
                  <c:v>0.25871181341684302</c:v>
                </c:pt>
                <c:pt idx="190">
                  <c:v>0.33128643347420961</c:v>
                </c:pt>
                <c:pt idx="191">
                  <c:v>0.39682262615492719</c:v>
                </c:pt>
                <c:pt idx="192">
                  <c:v>0.45503204367594663</c:v>
                </c:pt>
                <c:pt idx="193">
                  <c:v>0.50573160912399595</c:v>
                </c:pt>
                <c:pt idx="194">
                  <c:v>0.54883320513477085</c:v>
                </c:pt>
                <c:pt idx="195">
                  <c:v>0.58433318349442565</c:v>
                </c:pt>
                <c:pt idx="196">
                  <c:v>0.61230210527878248</c:v>
                </c:pt>
                <c:pt idx="197">
                  <c:v>0.63287505582719383</c:v>
                </c:pt>
                <c:pt idx="198">
                  <c:v>0.64624280524028221</c:v>
                </c:pt>
                <c:pt idx="199">
                  <c:v>0.652644006649442</c:v>
                </c:pt>
                <c:pt idx="200">
                  <c:v>0.65235854469826204</c:v>
                </c:pt>
                <c:pt idx="201">
                  <c:v>0.6457020688447479</c:v>
                </c:pt>
              </c:numCache>
            </c:numRef>
          </c:val>
          <c:smooth val="0"/>
          <c:extLst>
            <c:ext xmlns:c16="http://schemas.microsoft.com/office/drawing/2014/chart" uri="{C3380CC4-5D6E-409C-BE32-E72D297353CC}">
              <c16:uniqueId val="{00000000-4D8E-4ED4-B9B4-B34D1EFBDE6F}"/>
            </c:ext>
          </c:extLst>
        </c:ser>
        <c:ser>
          <c:idx val="1"/>
          <c:order val="1"/>
          <c:tx>
            <c:strRef>
              <c:f>'Financial cycle (BP)'!$C$6</c:f>
              <c:strCache>
                <c:ptCount val="1"/>
                <c:pt idx="0">
                  <c:v>Housing cycle (BP)</c:v>
                </c:pt>
              </c:strCache>
            </c:strRef>
          </c:tx>
          <c:marker>
            <c:symbol val="none"/>
          </c:marker>
          <c:cat>
            <c:numRef>
              <c:f>'Financial cycle (BP)'!$A$7:$A$210</c:f>
              <c:numCache>
                <c:formatCode>m/d/yyyy</c:formatCode>
                <c:ptCount val="204"/>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numCache>
            </c:numRef>
          </c:cat>
          <c:val>
            <c:numRef>
              <c:f>'Financial cycle (BP)'!$C$7:$C$210</c:f>
              <c:numCache>
                <c:formatCode>0.00</c:formatCode>
                <c:ptCount val="204"/>
                <c:pt idx="0">
                  <c:v>0.16980096834180941</c:v>
                </c:pt>
                <c:pt idx="1">
                  <c:v>0.11639794884199439</c:v>
                </c:pt>
                <c:pt idx="2">
                  <c:v>6.2038890414832355E-2</c:v>
                </c:pt>
                <c:pt idx="3">
                  <c:v>8.5645719107015194E-3</c:v>
                </c:pt>
                <c:pt idx="4">
                  <c:v>-4.2149426755954039E-2</c:v>
                </c:pt>
                <c:pt idx="5">
                  <c:v>-8.8256219447039666E-2</c:v>
                </c:pt>
                <c:pt idx="6">
                  <c:v>-0.12800277623507963</c:v>
                </c:pt>
                <c:pt idx="7">
                  <c:v>-0.15979461011779209</c:v>
                </c:pt>
                <c:pt idx="8">
                  <c:v>-0.18225778432001449</c:v>
                </c:pt>
                <c:pt idx="9">
                  <c:v>-0.19429604785493107</c:v>
                </c:pt>
                <c:pt idx="10">
                  <c:v>-0.19514099184698883</c:v>
                </c:pt>
                <c:pt idx="11">
                  <c:v>-0.18439327673433742</c:v>
                </c:pt>
                <c:pt idx="12">
                  <c:v>-0.16205320775820689</c:v>
                </c:pt>
                <c:pt idx="13">
                  <c:v>-0.12853922760873854</c:v>
                </c:pt>
                <c:pt idx="14">
                  <c:v>-8.4693242968679222E-2</c:v>
                </c:pt>
                <c:pt idx="15">
                  <c:v>-3.1772096154556041E-2</c:v>
                </c:pt>
                <c:pt idx="16">
                  <c:v>2.8575077507955845E-2</c:v>
                </c:pt>
                <c:pt idx="17">
                  <c:v>9.4343414573516096E-2</c:v>
                </c:pt>
                <c:pt idx="18">
                  <c:v>0.16322215944069093</c:v>
                </c:pt>
                <c:pt idx="19">
                  <c:v>0.23265666789485578</c:v>
                </c:pt>
                <c:pt idx="20">
                  <c:v>0.29992104417704379</c:v>
                </c:pt>
                <c:pt idx="21">
                  <c:v>0.3621994832313199</c:v>
                </c:pt>
                <c:pt idx="22">
                  <c:v>0.41667404546078973</c:v>
                </c:pt>
                <c:pt idx="23">
                  <c:v>0.46061630939656101</c:v>
                </c:pt>
                <c:pt idx="24">
                  <c:v>0.49148013887118819</c:v>
                </c:pt>
                <c:pt idx="25">
                  <c:v>0.5069926742121692</c:v>
                </c:pt>
                <c:pt idx="26">
                  <c:v>0.50524061783726493</c:v>
                </c:pt>
                <c:pt idx="27">
                  <c:v>0.48474893698186244</c:v>
                </c:pt>
                <c:pt idx="28">
                  <c:v>0.44454925081893154</c:v>
                </c:pt>
                <c:pt idx="29">
                  <c:v>0.38423540372770276</c:v>
                </c:pt>
                <c:pt idx="30">
                  <c:v>0.30400404580004187</c:v>
                </c:pt>
                <c:pt idx="31">
                  <c:v>0.20467843791437171</c:v>
                </c:pt>
                <c:pt idx="32">
                  <c:v>8.7714161316223713E-2</c:v>
                </c:pt>
                <c:pt idx="33">
                  <c:v>-4.4814072238918257E-2</c:v>
                </c:pt>
                <c:pt idx="34">
                  <c:v>-0.19024475892722173</c:v>
                </c:pt>
                <c:pt idx="35">
                  <c:v>-0.34538076190394151</c:v>
                </c:pt>
                <c:pt idx="36">
                  <c:v>-0.50655838092436278</c:v>
                </c:pt>
                <c:pt idx="37">
                  <c:v>-0.66973285343363254</c:v>
                </c:pt>
                <c:pt idx="38">
                  <c:v>-0.83057826980321325</c:v>
                </c:pt>
                <c:pt idx="39">
                  <c:v>-0.98459939529483742</c:v>
                </c:pt>
                <c:pt idx="40">
                  <c:v>-1.1272524654735199</c:v>
                </c:pt>
                <c:pt idx="41">
                  <c:v>-1.2540716746032365</c:v>
                </c:pt>
                <c:pt idx="42">
                  <c:v>-1.3607978203190225</c:v>
                </c:pt>
                <c:pt idx="43">
                  <c:v>-1.4435054122785003</c:v>
                </c:pt>
                <c:pt idx="44">
                  <c:v>-1.498724504328883</c:v>
                </c:pt>
                <c:pt idx="45">
                  <c:v>-1.5235535725817828</c:v>
                </c:pt>
                <c:pt idx="46">
                  <c:v>-1.5157599359206968</c:v>
                </c:pt>
                <c:pt idx="47">
                  <c:v>-1.4738644977294797</c:v>
                </c:pt>
                <c:pt idx="48">
                  <c:v>-1.3972079715191175</c:v>
                </c:pt>
                <c:pt idx="49">
                  <c:v>-1.2859962289357467</c:v>
                </c:pt>
                <c:pt idx="50">
                  <c:v>-1.1413229636911069</c:v>
                </c:pt>
                <c:pt idx="51">
                  <c:v>-0.96516848399699084</c:v>
                </c:pt>
                <c:pt idx="52">
                  <c:v>-0.76037411166430668</c:v>
                </c:pt>
                <c:pt idx="53">
                  <c:v>-0.53059235903149038</c:v>
                </c:pt>
                <c:pt idx="54">
                  <c:v>-0.28021375509865254</c:v>
                </c:pt>
                <c:pt idx="55">
                  <c:v>-1.4271878941001898E-2</c:v>
                </c:pt>
                <c:pt idx="56">
                  <c:v>0.26167118893858199</c:v>
                </c:pt>
                <c:pt idx="57">
                  <c:v>0.54165618802759397</c:v>
                </c:pt>
                <c:pt idx="58">
                  <c:v>0.81947143650796073</c:v>
                </c:pt>
                <c:pt idx="59">
                  <c:v>1.0888072545403771</c:v>
                </c:pt>
                <c:pt idx="60">
                  <c:v>1.3434159452490892</c:v>
                </c:pt>
                <c:pt idx="61">
                  <c:v>1.5772730065559226</c:v>
                </c:pt>
                <c:pt idx="62">
                  <c:v>1.7847351491143719</c:v>
                </c:pt>
                <c:pt idx="63">
                  <c:v>1.9606907240874365</c:v>
                </c:pt>
                <c:pt idx="64">
                  <c:v>2.1006983199925564</c:v>
                </c:pt>
                <c:pt idx="65">
                  <c:v>2.2011095671322134</c:v>
                </c:pt>
                <c:pt idx="66">
                  <c:v>2.2591725843557717</c:v>
                </c:pt>
                <c:pt idx="67">
                  <c:v>2.2731130056468585</c:v>
                </c:pt>
                <c:pt idx="68">
                  <c:v>2.2421901196367209</c:v>
                </c:pt>
                <c:pt idx="69">
                  <c:v>2.1667263270888384</c:v>
                </c:pt>
                <c:pt idx="70">
                  <c:v>2.0481088507705349</c:v>
                </c:pt>
                <c:pt idx="71">
                  <c:v>1.8887633981786704</c:v>
                </c:pt>
                <c:pt idx="72">
                  <c:v>1.6921002583424269</c:v>
                </c:pt>
                <c:pt idx="73">
                  <c:v>1.4624340868330097</c:v>
                </c:pt>
                <c:pt idx="74">
                  <c:v>1.2048793757053975</c:v>
                </c:pt>
                <c:pt idx="75">
                  <c:v>0.92522429568099585</c:v>
                </c:pt>
                <c:pt idx="76">
                  <c:v>0.62978621616466368</c:v>
                </c:pt>
                <c:pt idx="77">
                  <c:v>0.32525273641274316</c:v>
                </c:pt>
                <c:pt idx="78">
                  <c:v>1.8512482641838482E-2</c:v>
                </c:pt>
                <c:pt idx="79">
                  <c:v>-0.28351977154282426</c:v>
                </c:pt>
                <c:pt idx="80">
                  <c:v>-0.57407892951316164</c:v>
                </c:pt>
                <c:pt idx="81">
                  <c:v>-0.84672156794155928</c:v>
                </c:pt>
                <c:pt idx="82">
                  <c:v>-1.0954894264321986</c:v>
                </c:pt>
                <c:pt idx="83">
                  <c:v>-1.3150599387678734</c:v>
                </c:pt>
                <c:pt idx="84">
                  <c:v>-1.5008797075508225</c:v>
                </c:pt>
                <c:pt idx="85">
                  <c:v>-1.6492772940371128</c:v>
                </c:pt>
                <c:pt idx="86">
                  <c:v>-1.7575522681573452</c:v>
                </c:pt>
                <c:pt idx="87">
                  <c:v>-1.824038123676831</c:v>
                </c:pt>
                <c:pt idx="88">
                  <c:v>-1.8481373912341683</c:v>
                </c:pt>
                <c:pt idx="89">
                  <c:v>-1.8303280566875797</c:v>
                </c:pt>
                <c:pt idx="90">
                  <c:v>-1.7721411915092182</c:v>
                </c:pt>
                <c:pt idx="91">
                  <c:v>-1.6761105029182224</c:v>
                </c:pt>
                <c:pt idx="92">
                  <c:v>-1.545695291026735</c:v>
                </c:pt>
                <c:pt idx="93">
                  <c:v>-1.3851790361426279</c:v>
                </c:pt>
                <c:pt idx="94">
                  <c:v>-1.1995465104957677</c:v>
                </c:pt>
                <c:pt idx="95">
                  <c:v>-0.99434289593158387</c:v>
                </c:pt>
                <c:pt idx="96">
                  <c:v>-0.77551887593824875</c:v>
                </c:pt>
                <c:pt idx="97">
                  <c:v>-0.54926604310597138</c:v>
                </c:pt>
                <c:pt idx="98">
                  <c:v>-0.32184721148919981</c:v>
                </c:pt>
                <c:pt idx="99">
                  <c:v>-9.9426340739213068E-2</c:v>
                </c:pt>
                <c:pt idx="100">
                  <c:v>0.11209723748295222</c:v>
                </c:pt>
                <c:pt idx="101">
                  <c:v>0.30724574929407517</c:v>
                </c:pt>
                <c:pt idx="102">
                  <c:v>0.48110679971178455</c:v>
                </c:pt>
                <c:pt idx="103">
                  <c:v>0.62946021591109402</c:v>
                </c:pt>
                <c:pt idx="104">
                  <c:v>0.74888454602346555</c:v>
                </c:pt>
                <c:pt idx="105">
                  <c:v>0.83684044134959013</c:v>
                </c:pt>
                <c:pt idx="106">
                  <c:v>0.89172881850427455</c:v>
                </c:pt>
                <c:pt idx="107">
                  <c:v>0.9129224211417829</c:v>
                </c:pt>
                <c:pt idx="108">
                  <c:v>0.90077015738035038</c:v>
                </c:pt>
                <c:pt idx="109">
                  <c:v>0.85657435690282424</c:v>
                </c:pt>
                <c:pt idx="110">
                  <c:v>0.78254184884697697</c:v>
                </c:pt>
                <c:pt idx="111">
                  <c:v>0.68171048639780274</c:v>
                </c:pt>
                <c:pt idx="112">
                  <c:v>0.55785341596451721</c:v>
                </c:pt>
                <c:pt idx="113">
                  <c:v>0.41536398919279449</c:v>
                </c:pt>
                <c:pt idx="114">
                  <c:v>0.25912472830951888</c:v>
                </c:pt>
                <c:pt idx="115">
                  <c:v>9.4364165622579488E-2</c:v>
                </c:pt>
                <c:pt idx="116">
                  <c:v>-7.3494324301982855E-2</c:v>
                </c:pt>
                <c:pt idx="117">
                  <c:v>-0.23898740350877096</c:v>
                </c:pt>
                <c:pt idx="118">
                  <c:v>-0.39676601024298858</c:v>
                </c:pt>
                <c:pt idx="119">
                  <c:v>-0.54174467872177035</c:v>
                </c:pt>
                <c:pt idx="120">
                  <c:v>-0.66924184869374115</c:v>
                </c:pt>
                <c:pt idx="121">
                  <c:v>-0.77510737797951579</c:v>
                </c:pt>
                <c:pt idx="122">
                  <c:v>-0.85583387807680555</c:v>
                </c:pt>
                <c:pt idx="123">
                  <c:v>-0.9086489901053475</c:v>
                </c:pt>
                <c:pt idx="124">
                  <c:v>-0.93158629040079732</c:v>
                </c:pt>
                <c:pt idx="125">
                  <c:v>-0.92353314451642898</c:v>
                </c:pt>
                <c:pt idx="126">
                  <c:v>-0.88425449640402964</c:v>
                </c:pt>
                <c:pt idx="127">
                  <c:v>-0.81439226641102036</c:v>
                </c:pt>
                <c:pt idx="128">
                  <c:v>-0.71544071747956806</c:v>
                </c:pt>
                <c:pt idx="129">
                  <c:v>-0.58969881392340473</c:v>
                </c:pt>
                <c:pt idx="130">
                  <c:v>-0.44020122264997619</c:v>
                </c:pt>
                <c:pt idx="131">
                  <c:v>-0.27063017539144951</c:v>
                </c:pt>
                <c:pt idx="132">
                  <c:v>-8.5210907037172309E-2</c:v>
                </c:pt>
                <c:pt idx="133">
                  <c:v>0.11140620349591775</c:v>
                </c:pt>
                <c:pt idx="134">
                  <c:v>0.31427334758550896</c:v>
                </c:pt>
                <c:pt idx="135">
                  <c:v>0.51827920119313231</c:v>
                </c:pt>
                <c:pt idx="136">
                  <c:v>0.71828527806036058</c:v>
                </c:pt>
                <c:pt idx="137">
                  <c:v>0.90926096309104565</c:v>
                </c:pt>
                <c:pt idx="138">
                  <c:v>1.0864135755894631</c:v>
                </c:pt>
                <c:pt idx="139">
                  <c:v>1.2453100213016675</c:v>
                </c:pt>
                <c:pt idx="140">
                  <c:v>1.3819868943609532</c:v>
                </c:pt>
                <c:pt idx="141">
                  <c:v>1.4930462747099316</c:v>
                </c:pt>
                <c:pt idx="142">
                  <c:v>1.5757349206131057</c:v>
                </c:pt>
                <c:pt idx="143">
                  <c:v>1.6280050649674083</c:v>
                </c:pt>
                <c:pt idx="144">
                  <c:v>1.6485555724425474</c:v>
                </c:pt>
                <c:pt idx="145">
                  <c:v>1.6368527854071453</c:v>
                </c:pt>
                <c:pt idx="146">
                  <c:v>1.5931309631902579</c:v>
                </c:pt>
                <c:pt idx="147">
                  <c:v>1.5183727847701054</c:v>
                </c:pt>
                <c:pt idx="148">
                  <c:v>1.4142709234521436</c:v>
                </c:pt>
                <c:pt idx="149">
                  <c:v>1.2831721986381437</c:v>
                </c:pt>
                <c:pt idx="150">
                  <c:v>1.1280062511142686</c:v>
                </c:pt>
                <c:pt idx="151">
                  <c:v>0.95220106305576868</c:v>
                </c:pt>
                <c:pt idx="152">
                  <c:v>0.75958794304128496</c:v>
                </c:pt>
                <c:pt idx="153">
                  <c:v>0.55429881312700613</c:v>
                </c:pt>
                <c:pt idx="154">
                  <c:v>0.34065876537221002</c:v>
                </c:pt>
                <c:pt idx="155">
                  <c:v>0.12307689770673146</c:v>
                </c:pt>
                <c:pt idx="156">
                  <c:v>-9.4061605114365773E-2</c:v>
                </c:pt>
                <c:pt idx="157">
                  <c:v>-0.30649930678887605</c:v>
                </c:pt>
                <c:pt idx="158">
                  <c:v>-0.51020363621126785</c:v>
                </c:pt>
                <c:pt idx="159">
                  <c:v>-0.70145492349640715</c:v>
                </c:pt>
                <c:pt idx="160">
                  <c:v>-0.87692332436236031</c:v>
                </c:pt>
                <c:pt idx="161">
                  <c:v>-1.0337329804579027</c:v>
                </c:pt>
                <c:pt idx="162">
                  <c:v>-1.169512176452566</c:v>
                </c:pt>
                <c:pt idx="163">
                  <c:v>-1.2824286894824473</c:v>
                </c:pt>
                <c:pt idx="164">
                  <c:v>-1.3712099694309983</c:v>
                </c:pt>
                <c:pt idx="165">
                  <c:v>-1.4351482262502167</c:v>
                </c:pt>
                <c:pt idx="166">
                  <c:v>-1.4740909203861232</c:v>
                </c:pt>
                <c:pt idx="167">
                  <c:v>-1.4884175425817783</c:v>
                </c:pt>
                <c:pt idx="168">
                  <c:v>-1.4790039193743787</c:v>
                </c:pt>
                <c:pt idx="169">
                  <c:v>-1.4471755815047764</c:v>
                </c:pt>
                <c:pt idx="170">
                  <c:v>-1.3946519770130652</c:v>
                </c:pt>
                <c:pt idx="171">
                  <c:v>-1.3234834937391622</c:v>
                </c:pt>
                <c:pt idx="172">
                  <c:v>-1.2359833740537221</c:v>
                </c:pt>
                <c:pt idx="173">
                  <c:v>-1.1346566567631244</c:v>
                </c:pt>
                <c:pt idx="174">
                  <c:v>-1.0221282681570947</c:v>
                </c:pt>
                <c:pt idx="175">
                  <c:v>-0.90107230894677381</c:v>
                </c:pt>
                <c:pt idx="176">
                  <c:v>-0.77414445102730556</c:v>
                </c:pt>
                <c:pt idx="177">
                  <c:v>-0.64391917384500263</c:v>
                </c:pt>
                <c:pt idx="178">
                  <c:v>-0.51283334226247612</c:v>
                </c:pt>
                <c:pt idx="179">
                  <c:v>-0.38313736487903638</c:v>
                </c:pt>
                <c:pt idx="180">
                  <c:v>-0.25685488322822819</c:v>
                </c:pt>
                <c:pt idx="181">
                  <c:v>-0.13575163803817589</c:v>
                </c:pt>
                <c:pt idx="182">
                  <c:v>-2.1313848824274454E-2</c:v>
                </c:pt>
                <c:pt idx="183">
                  <c:v>8.5263862686435293E-2</c:v>
                </c:pt>
                <c:pt idx="184">
                  <c:v>0.18308126709741093</c:v>
                </c:pt>
                <c:pt idx="185">
                  <c:v>0.27152657192126445</c:v>
                </c:pt>
                <c:pt idx="186">
                  <c:v>0.35026248897638401</c:v>
                </c:pt>
                <c:pt idx="187">
                  <c:v>0.41920530222214408</c:v>
                </c:pt>
                <c:pt idx="188">
                  <c:v>0.4784980776856585</c:v>
                </c:pt>
                <c:pt idx="189">
                  <c:v>0.52847927691297814</c:v>
                </c:pt>
                <c:pt idx="190">
                  <c:v>0.56964810900470519</c:v>
                </c:pt>
                <c:pt idx="191">
                  <c:v>0.60262798341977297</c:v>
                </c:pt>
                <c:pt idx="192">
                  <c:v>0.62812940750935631</c:v>
                </c:pt>
                <c:pt idx="193">
                  <c:v>0.64691361174774931</c:v>
                </c:pt>
                <c:pt idx="194">
                  <c:v>0.65975808571295169</c:v>
                </c:pt>
                <c:pt idx="195">
                  <c:v>0.66742507400201501</c:v>
                </c:pt>
                <c:pt idx="196">
                  <c:v>0.6706339193182177</c:v>
                </c:pt>
                <c:pt idx="197">
                  <c:v>0.67003795649944209</c:v>
                </c:pt>
                <c:pt idx="198">
                  <c:v>0.66620646327488331</c:v>
                </c:pt>
                <c:pt idx="199">
                  <c:v>0.65961196824630908</c:v>
                </c:pt>
                <c:pt idx="200">
                  <c:v>0.6506230111554453</c:v>
                </c:pt>
                <c:pt idx="201">
                  <c:v>0.63950225180489462</c:v>
                </c:pt>
              </c:numCache>
            </c:numRef>
          </c:val>
          <c:smooth val="0"/>
          <c:extLst>
            <c:ext xmlns:c16="http://schemas.microsoft.com/office/drawing/2014/chart" uri="{C3380CC4-5D6E-409C-BE32-E72D297353CC}">
              <c16:uniqueId val="{00000001-4D8E-4ED4-B9B4-B34D1EFBDE6F}"/>
            </c:ext>
          </c:extLst>
        </c:ser>
        <c:ser>
          <c:idx val="2"/>
          <c:order val="2"/>
          <c:tx>
            <c:strRef>
              <c:f>'Financial cycle (BP)'!$D$6</c:f>
              <c:strCache>
                <c:ptCount val="1"/>
                <c:pt idx="0">
                  <c:v>Credit cycle (BP)</c:v>
                </c:pt>
              </c:strCache>
            </c:strRef>
          </c:tx>
          <c:marker>
            <c:symbol val="none"/>
          </c:marker>
          <c:cat>
            <c:numRef>
              <c:f>'Financial cycle (BP)'!$A$7:$A$210</c:f>
              <c:numCache>
                <c:formatCode>m/d/yyyy</c:formatCode>
                <c:ptCount val="204"/>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numCache>
            </c:numRef>
          </c:cat>
          <c:val>
            <c:numRef>
              <c:f>'Financial cycle (BP)'!$D$7:$D$210</c:f>
              <c:numCache>
                <c:formatCode>0.00</c:formatCode>
                <c:ptCount val="204"/>
                <c:pt idx="0">
                  <c:v>-8.7787326776688629E-2</c:v>
                </c:pt>
                <c:pt idx="1">
                  <c:v>-3.9009356128947216E-2</c:v>
                </c:pt>
                <c:pt idx="2">
                  <c:v>1.3092262511870239E-2</c:v>
                </c:pt>
                <c:pt idx="3">
                  <c:v>6.8411585096386535E-2</c:v>
                </c:pt>
                <c:pt idx="4">
                  <c:v>0.12679720213283985</c:v>
                </c:pt>
                <c:pt idx="5">
                  <c:v>0.18804413836097542</c:v>
                </c:pt>
                <c:pt idx="6">
                  <c:v>0.25188552703452793</c:v>
                </c:pt>
                <c:pt idx="7">
                  <c:v>0.31798438303815013</c:v>
                </c:pt>
                <c:pt idx="8">
                  <c:v>0.38592584235478605</c:v>
                </c:pt>
                <c:pt idx="9">
                  <c:v>0.45521026846918483</c:v>
                </c:pt>
                <c:pt idx="10">
                  <c:v>0.52524764698625048</c:v>
                </c:pt>
                <c:pt idx="11">
                  <c:v>0.59535369622451062</c:v>
                </c:pt>
                <c:pt idx="12">
                  <c:v>0.66474811238656528</c:v>
                </c:pt>
                <c:pt idx="13">
                  <c:v>0.73255534216209617</c:v>
                </c:pt>
                <c:pt idx="14">
                  <c:v>0.79780823288608183</c:v>
                </c:pt>
                <c:pt idx="15">
                  <c:v>0.85945485084152318</c:v>
                </c:pt>
                <c:pt idx="16">
                  <c:v>0.9163686827681764</c:v>
                </c:pt>
                <c:pt idx="17">
                  <c:v>0.96736234554462563</c:v>
                </c:pt>
                <c:pt idx="18">
                  <c:v>1.011204826383167</c:v>
                </c:pt>
                <c:pt idx="19">
                  <c:v>1.0466421633183614</c:v>
                </c:pt>
                <c:pt idx="20">
                  <c:v>1.0724213563911071</c:v>
                </c:pt>
                <c:pt idx="21">
                  <c:v>1.0873171772686883</c:v>
                </c:pt>
                <c:pt idx="22">
                  <c:v>1.0901614229663419</c:v>
                </c:pt>
                <c:pt idx="23">
                  <c:v>1.0798740419288548</c:v>
                </c:pt>
                <c:pt idx="24">
                  <c:v>1.0554954521627344</c:v>
                </c:pt>
                <c:pt idx="25">
                  <c:v>1.0162192754995383</c:v>
                </c:pt>
                <c:pt idx="26">
                  <c:v>0.96142463335450168</c:v>
                </c:pt>
                <c:pt idx="27">
                  <c:v>0.89070709112183188</c:v>
                </c:pt>
                <c:pt idx="28">
                  <c:v>0.80390730375990549</c:v>
                </c:pt>
                <c:pt idx="29">
                  <c:v>0.70113640671592159</c:v>
                </c:pt>
                <c:pt idx="30">
                  <c:v>0.58279721596746403</c:v>
                </c:pt>
                <c:pt idx="31">
                  <c:v>0.44960034967573509</c:v>
                </c:pt>
                <c:pt idx="32">
                  <c:v>0.30257446194162413</c:v>
                </c:pt>
                <c:pt idx="33">
                  <c:v>0.14306988571522239</c:v>
                </c:pt>
                <c:pt idx="34">
                  <c:v>-2.7244884611651466E-2</c:v>
                </c:pt>
                <c:pt idx="35">
                  <c:v>-0.20639428255912753</c:v>
                </c:pt>
                <c:pt idx="36">
                  <c:v>-0.39211456371440623</c:v>
                </c:pt>
                <c:pt idx="37">
                  <c:v>-0.58188054206662732</c:v>
                </c:pt>
                <c:pt idx="38">
                  <c:v>-0.77293999864989715</c:v>
                </c:pt>
                <c:pt idx="39">
                  <c:v>-0.96235537910811275</c:v>
                </c:pt>
                <c:pt idx="40">
                  <c:v>-1.1470521829454059</c:v>
                </c:pt>
                <c:pt idx="41">
                  <c:v>-1.323873239236768</c:v>
                </c:pt>
                <c:pt idx="42">
                  <c:v>-1.4896378677151638</c:v>
                </c:pt>
                <c:pt idx="43">
                  <c:v>-1.6412047465870212</c:v>
                </c:pt>
                <c:pt idx="44">
                  <c:v>-1.7755371550172041</c:v>
                </c:pt>
                <c:pt idx="45">
                  <c:v>-1.88976913433643</c:v>
                </c:pt>
                <c:pt idx="46">
                  <c:v>-1.9812710223588046</c:v>
                </c:pt>
                <c:pt idx="47">
                  <c:v>-2.0477127636185699</c:v>
                </c:pt>
                <c:pt idx="48">
                  <c:v>-2.0871233877317534</c:v>
                </c:pt>
                <c:pt idx="49">
                  <c:v>-2.0979450802535156</c:v>
                </c:pt>
                <c:pt idx="50">
                  <c:v>-2.079080345945314</c:v>
                </c:pt>
                <c:pt idx="51">
                  <c:v>-2.029930882665373</c:v>
                </c:pt>
                <c:pt idx="52">
                  <c:v>-1.9504269432732293</c:v>
                </c:pt>
                <c:pt idx="53">
                  <c:v>-1.8410461598871357</c:v>
                </c:pt>
                <c:pt idx="54">
                  <c:v>-1.7028210352686939</c:v>
                </c:pt>
                <c:pt idx="55">
                  <c:v>-1.5373345646727712</c:v>
                </c:pt>
                <c:pt idx="56">
                  <c:v>-1.3467037318828015</c:v>
                </c:pt>
                <c:pt idx="57">
                  <c:v>-1.1335509182571248</c:v>
                </c:pt>
                <c:pt idx="58">
                  <c:v>-0.9009635657471543</c:v>
                </c:pt>
                <c:pt idx="59">
                  <c:v>-0.65244273593234559</c:v>
                </c:pt>
                <c:pt idx="60">
                  <c:v>-0.391841498911075</c:v>
                </c:pt>
                <c:pt idx="61">
                  <c:v>-0.12329436022418333</c:v>
                </c:pt>
                <c:pt idx="62">
                  <c:v>0.14886081697712308</c:v>
                </c:pt>
                <c:pt idx="63">
                  <c:v>0.42016672087759199</c:v>
                </c:pt>
                <c:pt idx="64">
                  <c:v>0.68613448012073064</c:v>
                </c:pt>
                <c:pt idx="65">
                  <c:v>0.94233354956379489</c:v>
                </c:pt>
                <c:pt idx="66">
                  <c:v>1.1844815256091421</c:v>
                </c:pt>
                <c:pt idx="67">
                  <c:v>1.4085317927465273</c:v>
                </c:pt>
                <c:pt idx="68">
                  <c:v>1.6107569255349388</c:v>
                </c:pt>
                <c:pt idx="69">
                  <c:v>1.7878258469707735</c:v>
                </c:pt>
                <c:pt idx="70">
                  <c:v>1.9368728737496932</c:v>
                </c:pt>
                <c:pt idx="71">
                  <c:v>2.0555569585580966</c:v>
                </c:pt>
                <c:pt idx="72">
                  <c:v>2.1421096650240861</c:v>
                </c:pt>
                <c:pt idx="73">
                  <c:v>2.1953706767879462</c:v>
                </c:pt>
                <c:pt idx="74">
                  <c:v>2.2148099416030758</c:v>
                </c:pt>
                <c:pt idx="75">
                  <c:v>2.2005358767314909</c:v>
                </c:pt>
                <c:pt idx="76">
                  <c:v>2.1532894046386799</c:v>
                </c:pt>
                <c:pt idx="77">
                  <c:v>2.0744239390471897</c:v>
                </c:pt>
                <c:pt idx="78">
                  <c:v>1.9658717913960775</c:v>
                </c:pt>
                <c:pt idx="79">
                  <c:v>1.8300978072565193</c:v>
                </c:pt>
                <c:pt idx="80">
                  <c:v>1.6700413620762755</c:v>
                </c:pt>
                <c:pt idx="81">
                  <c:v>1.4890481370676683</c:v>
                </c:pt>
                <c:pt idx="82">
                  <c:v>1.290793351154762</c:v>
                </c:pt>
                <c:pt idx="83">
                  <c:v>1.0791983366628011</c:v>
                </c:pt>
                <c:pt idx="84">
                  <c:v>0.85834250905918441</c:v>
                </c:pt>
                <c:pt idx="85">
                  <c:v>0.63237289006511399</c:v>
                </c:pt>
                <c:pt idx="86">
                  <c:v>0.40541339586451525</c:v>
                </c:pt>
                <c:pt idx="87">
                  <c:v>0.1814760965113984</c:v>
                </c:pt>
                <c:pt idx="88">
                  <c:v>-3.5623410834750117E-2</c:v>
                </c:pt>
                <c:pt idx="89">
                  <c:v>-0.24234449174686556</c:v>
                </c:pt>
                <c:pt idx="90">
                  <c:v>-0.43549197658441224</c:v>
                </c:pt>
                <c:pt idx="91">
                  <c:v>-0.61227704405402095</c:v>
                </c:pt>
                <c:pt idx="92">
                  <c:v>-0.77036711748544839</c:v>
                </c:pt>
                <c:pt idx="93">
                  <c:v>-0.90792370144534962</c:v>
                </c:pt>
                <c:pt idx="94">
                  <c:v>-1.0236274089991768</c:v>
                </c:pt>
                <c:pt idx="95">
                  <c:v>-1.1166897699757972</c:v>
                </c:pt>
                <c:pt idx="96">
                  <c:v>-1.1868517586207981</c:v>
                </c:pt>
                <c:pt idx="97">
                  <c:v>-1.2343693255007231</c:v>
                </c:pt>
                <c:pt idx="98">
                  <c:v>-1.2599865539909498</c:v>
                </c:pt>
                <c:pt idx="99">
                  <c:v>-1.2648973770576502</c:v>
                </c:pt>
                <c:pt idx="100">
                  <c:v>-1.2506970768664716</c:v>
                </c:pt>
                <c:pt idx="101">
                  <c:v>-1.2193250404104425</c:v>
                </c:pt>
                <c:pt idx="102">
                  <c:v>-1.1730004523097279</c:v>
                </c:pt>
                <c:pt idx="103">
                  <c:v>-1.1141527659147719</c:v>
                </c:pt>
                <c:pt idx="104">
                  <c:v>-1.0453489019429287</c:v>
                </c:pt>
                <c:pt idx="105">
                  <c:v>-0.96921917769734711</c:v>
                </c:pt>
                <c:pt idx="106">
                  <c:v>-0.88838396859809177</c:v>
                </c:pt>
                <c:pt idx="107">
                  <c:v>-0.80538304800172944</c:v>
                </c:pt>
                <c:pt idx="108">
                  <c:v>-0.72260944332203259</c:v>
                </c:pt>
                <c:pt idx="109">
                  <c:v>-0.64224948995800335</c:v>
                </c:pt>
                <c:pt idx="110">
                  <c:v>-0.56623056447755005</c:v>
                </c:pt>
                <c:pt idx="111">
                  <c:v>-0.49617774105123419</c:v>
                </c:pt>
                <c:pt idx="112">
                  <c:v>-0.43338034741181192</c:v>
                </c:pt>
                <c:pt idx="113">
                  <c:v>-0.37876910651899826</c:v>
                </c:pt>
                <c:pt idx="114">
                  <c:v>-0.33290424604763763</c:v>
                </c:pt>
                <c:pt idx="115">
                  <c:v>-0.29597464847457122</c:v>
                </c:pt>
                <c:pt idx="116">
                  <c:v>-0.26780780862140069</c:v>
                </c:pt>
                <c:pt idx="117">
                  <c:v>-0.2478900714901307</c:v>
                </c:pt>
                <c:pt idx="118">
                  <c:v>-0.23539634911412941</c:v>
                </c:pt>
                <c:pt idx="119">
                  <c:v>-0.2292282682473202</c:v>
                </c:pt>
                <c:pt idx="120">
                  <c:v>-0.22805948745071569</c:v>
                </c:pt>
                <c:pt idx="121">
                  <c:v>-0.23038674786338692</c:v>
                </c:pt>
                <c:pt idx="122">
                  <c:v>-0.23458509082285886</c:v>
                </c:pt>
                <c:pt idx="123">
                  <c:v>-0.2389655903867621</c:v>
                </c:pt>
                <c:pt idx="124">
                  <c:v>-0.2418339112072514</c:v>
                </c:pt>
                <c:pt idx="125">
                  <c:v>-0.24154801224975095</c:v>
                </c:pt>
                <c:pt idx="126">
                  <c:v>-0.23657337330151984</c:v>
                </c:pt>
                <c:pt idx="127">
                  <c:v>-0.22553422157014275</c:v>
                </c:pt>
                <c:pt idx="128">
                  <c:v>-0.20725937621422638</c:v>
                </c:pt>
                <c:pt idx="129">
                  <c:v>-0.18082150461286164</c:v>
                </c:pt>
                <c:pt idx="130">
                  <c:v>-0.14556878989091007</c:v>
                </c:pt>
                <c:pt idx="131">
                  <c:v>-0.1011482382873594</c:v>
                </c:pt>
                <c:pt idx="132">
                  <c:v>-4.7520100475844915E-2</c:v>
                </c:pt>
                <c:pt idx="133">
                  <c:v>1.5036864296069624E-2</c:v>
                </c:pt>
                <c:pt idx="134">
                  <c:v>8.5929295692409466E-2</c:v>
                </c:pt>
                <c:pt idx="135">
                  <c:v>0.16426207440602902</c:v>
                </c:pt>
                <c:pt idx="136">
                  <c:v>0.24885962259118655</c:v>
                </c:pt>
                <c:pt idx="137">
                  <c:v>0.33829496542598503</c:v>
                </c:pt>
                <c:pt idx="138">
                  <c:v>0.4309256598660029</c:v>
                </c:pt>
                <c:pt idx="139">
                  <c:v>0.52493552883968797</c:v>
                </c:pt>
                <c:pt idx="140">
                  <c:v>0.61838100415346497</c:v>
                </c:pt>
                <c:pt idx="141">
                  <c:v>0.70924078206653274</c:v>
                </c:pt>
                <c:pt idx="142">
                  <c:v>0.79546743363169947</c:v>
                </c:pt>
                <c:pt idx="143">
                  <c:v>0.87503958813963312</c:v>
                </c:pt>
                <c:pt idx="144">
                  <c:v>0.94601332192039078</c:v>
                </c:pt>
                <c:pt idx="145">
                  <c:v>1.0065714348798913</c:v>
                </c:pt>
                <c:pt idx="146">
                  <c:v>1.0550693810357143</c:v>
                </c:pt>
                <c:pt idx="147">
                  <c:v>1.0900767336617614</c:v>
                </c:pt>
                <c:pt idx="148">
                  <c:v>1.1104132064020842</c:v>
                </c:pt>
                <c:pt idx="149">
                  <c:v>1.1151784142204568</c:v>
                </c:pt>
                <c:pt idx="150">
                  <c:v>1.1037747372134834</c:v>
                </c:pt>
                <c:pt idx="151">
                  <c:v>1.0759228407507881</c:v>
                </c:pt>
                <c:pt idx="152">
                  <c:v>1.0316696016133846</c:v>
                </c:pt>
                <c:pt idx="153">
                  <c:v>0.97138838632420221</c:v>
                </c:pt>
                <c:pt idx="154">
                  <c:v>0.89577181944483619</c:v>
                </c:pt>
                <c:pt idx="155">
                  <c:v>0.80581736133338122</c:v>
                </c:pt>
                <c:pt idx="156">
                  <c:v>0.7028061822744639</c:v>
                </c:pt>
                <c:pt idx="157">
                  <c:v>0.58827596913413738</c:v>
                </c:pt>
                <c:pt idx="158">
                  <c:v>0.46398842855664152</c:v>
                </c:pt>
                <c:pt idx="159">
                  <c:v>0.33189235472719164</c:v>
                </c:pt>
                <c:pt idx="160">
                  <c:v>0.1940832081637365</c:v>
                </c:pt>
                <c:pt idx="161">
                  <c:v>5.2760203935543266E-2</c:v>
                </c:pt>
                <c:pt idx="162">
                  <c:v>-8.9818067028408263E-2</c:v>
                </c:pt>
                <c:pt idx="163">
                  <c:v>-0.23137846071382004</c:v>
                </c:pt>
                <c:pt idx="164">
                  <c:v>-0.36967754973905953</c:v>
                </c:pt>
                <c:pt idx="165">
                  <c:v>-0.50254439155587693</c:v>
                </c:pt>
                <c:pt idx="166">
                  <c:v>-0.62792091596008193</c:v>
                </c:pt>
                <c:pt idx="167">
                  <c:v>-0.74389913982552924</c:v>
                </c:pt>
                <c:pt idx="168">
                  <c:v>-0.8487545187297747</c:v>
                </c:pt>
                <c:pt idx="169">
                  <c:v>-0.9409748582204297</c:v>
                </c:pt>
                <c:pt idx="170">
                  <c:v>-1.0192843284327942</c:v>
                </c:pt>
                <c:pt idx="171">
                  <c:v>-1.0826622511681108</c:v>
                </c:pt>
                <c:pt idx="172">
                  <c:v>-1.130356455037423</c:v>
                </c:pt>
                <c:pt idx="173">
                  <c:v>-1.1618911187190237</c:v>
                </c:pt>
                <c:pt idx="174">
                  <c:v>-1.1770691418859809</c:v>
                </c:pt>
                <c:pt idx="175">
                  <c:v>-1.1759691953886169</c:v>
                </c:pt>
                <c:pt idx="176">
                  <c:v>-1.1589377046577694</c:v>
                </c:pt>
                <c:pt idx="177">
                  <c:v>-1.1265761112803532</c:v>
                </c:pt>
                <c:pt idx="178">
                  <c:v>-1.0797238359692825</c:v>
                </c:pt>
                <c:pt idx="179">
                  <c:v>-1.0194374308282037</c:v>
                </c:pt>
                <c:pt idx="180">
                  <c:v>-0.94696645943559976</c:v>
                </c:pt>
                <c:pt idx="181">
                  <c:v>-0.86372667978699647</c:v>
                </c:pt>
                <c:pt idx="182">
                  <c:v>-0.77127112784043594</c:v>
                </c:pt>
                <c:pt idx="183">
                  <c:v>-0.67125970893202824</c:v>
                </c:pt>
                <c:pt idx="184">
                  <c:v>-0.565427901554996</c:v>
                </c:pt>
                <c:pt idx="185">
                  <c:v>-0.45555516402708413</c:v>
                </c:pt>
                <c:pt idx="186">
                  <c:v>-0.34343361066407935</c:v>
                </c:pt>
                <c:pt idx="187">
                  <c:v>-0.23083749158457667</c:v>
                </c:pt>
                <c:pt idx="188">
                  <c:v>-0.11949397058897589</c:v>
                </c:pt>
                <c:pt idx="189">
                  <c:v>-1.1055650079292103E-2</c:v>
                </c:pt>
                <c:pt idx="190">
                  <c:v>9.292475794371402E-2</c:v>
                </c:pt>
                <c:pt idx="191">
                  <c:v>0.19101726889008144</c:v>
                </c:pt>
                <c:pt idx="192">
                  <c:v>0.28193467984253695</c:v>
                </c:pt>
                <c:pt idx="193">
                  <c:v>0.36454960650024265</c:v>
                </c:pt>
                <c:pt idx="194">
                  <c:v>0.43790832455659012</c:v>
                </c:pt>
                <c:pt idx="195">
                  <c:v>0.50124129298683628</c:v>
                </c:pt>
                <c:pt idx="196">
                  <c:v>0.55397029123934727</c:v>
                </c:pt>
                <c:pt idx="197">
                  <c:v>0.59571215515494569</c:v>
                </c:pt>
                <c:pt idx="198">
                  <c:v>0.62627914720568123</c:v>
                </c:pt>
                <c:pt idx="199">
                  <c:v>0.64567604505257492</c:v>
                </c:pt>
                <c:pt idx="200">
                  <c:v>0.65409407824107868</c:v>
                </c:pt>
                <c:pt idx="201">
                  <c:v>0.6519018858846013</c:v>
                </c:pt>
              </c:numCache>
            </c:numRef>
          </c:val>
          <c:smooth val="0"/>
          <c:extLst>
            <c:ext xmlns:c16="http://schemas.microsoft.com/office/drawing/2014/chart" uri="{C3380CC4-5D6E-409C-BE32-E72D297353CC}">
              <c16:uniqueId val="{00000002-4D8E-4ED4-B9B4-B34D1EFBDE6F}"/>
            </c:ext>
          </c:extLst>
        </c:ser>
        <c:dLbls>
          <c:showLegendKey val="0"/>
          <c:showVal val="0"/>
          <c:showCatName val="0"/>
          <c:showSerName val="0"/>
          <c:showPercent val="0"/>
          <c:showBubbleSize val="0"/>
        </c:dLbls>
        <c:smooth val="0"/>
        <c:axId val="247068544"/>
        <c:axId val="247070080"/>
      </c:lineChart>
      <c:dateAx>
        <c:axId val="247068544"/>
        <c:scaling>
          <c:orientation val="minMax"/>
          <c:max val="44377"/>
          <c:min val="26023"/>
        </c:scaling>
        <c:delete val="0"/>
        <c:axPos val="b"/>
        <c:numFmt formatCode="yyyy" sourceLinked="0"/>
        <c:majorTickMark val="out"/>
        <c:minorTickMark val="out"/>
        <c:tickLblPos val="nextTo"/>
        <c:crossAx val="247070080"/>
        <c:crossesAt val="-50"/>
        <c:auto val="1"/>
        <c:lblOffset val="100"/>
        <c:baseTimeUnit val="months"/>
        <c:majorUnit val="36"/>
        <c:majorTimeUnit val="months"/>
        <c:minorUnit val="12"/>
        <c:minorTimeUnit val="months"/>
      </c:dateAx>
      <c:valAx>
        <c:axId val="247070080"/>
        <c:scaling>
          <c:orientation val="minMax"/>
          <c:max val="4"/>
          <c:min val="-4"/>
        </c:scaling>
        <c:delete val="0"/>
        <c:axPos val="l"/>
        <c:majorGridlines>
          <c:spPr>
            <a:ln>
              <a:solidFill>
                <a:schemeClr val="accent6"/>
              </a:solidFill>
            </a:ln>
          </c:spPr>
        </c:majorGridlines>
        <c:numFmt formatCode="0" sourceLinked="0"/>
        <c:majorTickMark val="out"/>
        <c:minorTickMark val="none"/>
        <c:tickLblPos val="nextTo"/>
        <c:spPr>
          <a:ln>
            <a:noFill/>
          </a:ln>
        </c:spPr>
        <c:crossAx val="247068544"/>
        <c:crosses val="autoZero"/>
        <c:crossBetween val="between"/>
      </c:valAx>
    </c:plotArea>
    <c:legend>
      <c:legendPos val="r"/>
      <c:layout>
        <c:manualLayout>
          <c:xMode val="edge"/>
          <c:yMode val="edge"/>
          <c:x val="8.0734663935509471E-4"/>
          <c:y val="0.93474353682012623"/>
          <c:w val="0.56659189153080003"/>
          <c:h val="6.525652609943302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72245440197741E-2"/>
          <c:y val="7.9832888165145818E-2"/>
          <c:w val="0.88613767791221221"/>
          <c:h val="0.73808387387699881"/>
        </c:manualLayout>
      </c:layout>
      <c:lineChart>
        <c:grouping val="standard"/>
        <c:varyColors val="0"/>
        <c:ser>
          <c:idx val="4"/>
          <c:order val="3"/>
          <c:tx>
            <c:v>Credit-to-GDP ratio (broad)</c:v>
          </c:tx>
          <c:spPr>
            <a:ln w="28575">
              <a:solidFill>
                <a:schemeClr val="accent1"/>
              </a:solidFill>
              <a:prstDash val="solid"/>
            </a:ln>
          </c:spPr>
          <c:marker>
            <c:symbol val="none"/>
          </c:marker>
          <c:cat>
            <c:numRef>
              <c:f>'Credit &amp; GDP'!$A$8:$A$497</c:f>
              <c:numCache>
                <c:formatCode>m/d/yyyy</c:formatCode>
                <c:ptCount val="164"/>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44500</c:v>
                </c:pt>
              </c:numCache>
            </c:numRef>
          </c:cat>
          <c:val>
            <c:numRef>
              <c:f>'Credit &amp; GDP'!$F$8:$F$497</c:f>
              <c:numCache>
                <c:formatCode>0.00</c:formatCode>
                <c:ptCount val="164"/>
                <c:pt idx="0">
                  <c:v>115.18513622093698</c:v>
                </c:pt>
                <c:pt idx="1">
                  <c:v>116.57184982592939</c:v>
                </c:pt>
                <c:pt idx="2">
                  <c:v>115.17838818075955</c:v>
                </c:pt>
                <c:pt idx="3">
                  <c:v>113.70058172734218</c:v>
                </c:pt>
                <c:pt idx="4">
                  <c:v>112.30437758291588</c:v>
                </c:pt>
                <c:pt idx="5">
                  <c:v>111.26812745920627</c:v>
                </c:pt>
                <c:pt idx="6">
                  <c:v>108.99262740144169</c:v>
                </c:pt>
                <c:pt idx="7">
                  <c:v>106.59242203400865</c:v>
                </c:pt>
                <c:pt idx="8">
                  <c:v>105.61063586608954</c:v>
                </c:pt>
                <c:pt idx="9">
                  <c:v>106.6446510210296</c:v>
                </c:pt>
                <c:pt idx="10">
                  <c:v>106.89062908505062</c:v>
                </c:pt>
                <c:pt idx="11">
                  <c:v>107.76419420220151</c:v>
                </c:pt>
                <c:pt idx="12">
                  <c:v>108.87383478049153</c:v>
                </c:pt>
                <c:pt idx="13">
                  <c:v>111.41752046256792</c:v>
                </c:pt>
                <c:pt idx="14">
                  <c:v>111.69758753544363</c:v>
                </c:pt>
                <c:pt idx="15">
                  <c:v>113.50694377193631</c:v>
                </c:pt>
                <c:pt idx="16">
                  <c:v>115.11635204395878</c:v>
                </c:pt>
                <c:pt idx="17">
                  <c:v>118.06137424013765</c:v>
                </c:pt>
                <c:pt idx="18">
                  <c:v>118.74686929034782</c:v>
                </c:pt>
                <c:pt idx="19">
                  <c:v>127.04753502894303</c:v>
                </c:pt>
                <c:pt idx="20">
                  <c:v>129.20057663571032</c:v>
                </c:pt>
                <c:pt idx="21">
                  <c:v>133.53128512424774</c:v>
                </c:pt>
                <c:pt idx="22">
                  <c:v>135.16897238477335</c:v>
                </c:pt>
                <c:pt idx="23">
                  <c:v>140.27299686717092</c:v>
                </c:pt>
                <c:pt idx="24">
                  <c:v>140.67385079412077</c:v>
                </c:pt>
                <c:pt idx="25">
                  <c:v>143.68650596462672</c:v>
                </c:pt>
                <c:pt idx="26">
                  <c:v>145.19726587327878</c:v>
                </c:pt>
                <c:pt idx="27">
                  <c:v>150.17182107469935</c:v>
                </c:pt>
                <c:pt idx="28">
                  <c:v>148.96809713752731</c:v>
                </c:pt>
                <c:pt idx="29">
                  <c:v>150.86739521289698</c:v>
                </c:pt>
                <c:pt idx="30">
                  <c:v>152.09725017143521</c:v>
                </c:pt>
                <c:pt idx="31">
                  <c:v>156.63945762986432</c:v>
                </c:pt>
                <c:pt idx="32">
                  <c:v>154.89923924500738</c:v>
                </c:pt>
                <c:pt idx="33">
                  <c:v>155.73134834948758</c:v>
                </c:pt>
                <c:pt idx="34">
                  <c:v>155.0550807946957</c:v>
                </c:pt>
                <c:pt idx="35">
                  <c:v>158.58453958455519</c:v>
                </c:pt>
                <c:pt idx="36">
                  <c:v>158.53811701716697</c:v>
                </c:pt>
                <c:pt idx="37">
                  <c:v>157.30910367465026</c:v>
                </c:pt>
                <c:pt idx="38">
                  <c:v>156.66326713936479</c:v>
                </c:pt>
                <c:pt idx="39">
                  <c:v>157.48106007825734</c:v>
                </c:pt>
                <c:pt idx="40">
                  <c:v>159.16214373838977</c:v>
                </c:pt>
                <c:pt idx="41">
                  <c:v>160.08530092747043</c:v>
                </c:pt>
                <c:pt idx="42">
                  <c:v>156.63642031434605</c:v>
                </c:pt>
                <c:pt idx="43">
                  <c:v>157.52244620077892</c:v>
                </c:pt>
                <c:pt idx="44">
                  <c:v>155.24118070693348</c:v>
                </c:pt>
                <c:pt idx="45">
                  <c:v>153.48797561614046</c:v>
                </c:pt>
                <c:pt idx="46">
                  <c:v>150.01150993057342</c:v>
                </c:pt>
                <c:pt idx="47">
                  <c:v>146.19707327825284</c:v>
                </c:pt>
                <c:pt idx="48">
                  <c:v>143.88213941263007</c:v>
                </c:pt>
                <c:pt idx="49">
                  <c:v>143.06457049633349</c:v>
                </c:pt>
                <c:pt idx="50">
                  <c:v>142.19422658348859</c:v>
                </c:pt>
                <c:pt idx="51">
                  <c:v>140.88109694236911</c:v>
                </c:pt>
                <c:pt idx="52">
                  <c:v>140.75727708298723</c:v>
                </c:pt>
                <c:pt idx="53">
                  <c:v>137.38169656168208</c:v>
                </c:pt>
                <c:pt idx="54">
                  <c:v>133.32440357100893</c:v>
                </c:pt>
                <c:pt idx="55">
                  <c:v>130.24624768214338</c:v>
                </c:pt>
                <c:pt idx="56">
                  <c:v>128.57717864811718</c:v>
                </c:pt>
                <c:pt idx="57">
                  <c:v>128.24461613181273</c:v>
                </c:pt>
                <c:pt idx="58">
                  <c:v>127.51553854605801</c:v>
                </c:pt>
                <c:pt idx="59">
                  <c:v>128.92906638485846</c:v>
                </c:pt>
                <c:pt idx="60">
                  <c:v>130.36902000507067</c:v>
                </c:pt>
                <c:pt idx="61">
                  <c:v>129.61364000456351</c:v>
                </c:pt>
                <c:pt idx="62">
                  <c:v>129.20755670077503</c:v>
                </c:pt>
                <c:pt idx="63">
                  <c:v>128.45459770937094</c:v>
                </c:pt>
                <c:pt idx="64">
                  <c:v>129.29823086821011</c:v>
                </c:pt>
                <c:pt idx="65">
                  <c:v>129.73162975315736</c:v>
                </c:pt>
                <c:pt idx="66">
                  <c:v>130.95408757168585</c:v>
                </c:pt>
                <c:pt idx="67">
                  <c:v>131.24854374676283</c:v>
                </c:pt>
                <c:pt idx="68">
                  <c:v>133.13511342863379</c:v>
                </c:pt>
                <c:pt idx="69">
                  <c:v>136.38155513896589</c:v>
                </c:pt>
                <c:pt idx="70">
                  <c:v>138.16834143057147</c:v>
                </c:pt>
                <c:pt idx="71">
                  <c:v>138.94256368461879</c:v>
                </c:pt>
                <c:pt idx="72">
                  <c:v>142.39322866904257</c:v>
                </c:pt>
                <c:pt idx="73">
                  <c:v>143.52641579534128</c:v>
                </c:pt>
                <c:pt idx="74">
                  <c:v>142.40300204803771</c:v>
                </c:pt>
                <c:pt idx="75">
                  <c:v>143.77244886589534</c:v>
                </c:pt>
                <c:pt idx="76">
                  <c:v>149.27218302630848</c:v>
                </c:pt>
                <c:pt idx="77">
                  <c:v>147.09471599248744</c:v>
                </c:pt>
                <c:pt idx="78">
                  <c:v>151.51258120499847</c:v>
                </c:pt>
                <c:pt idx="79">
                  <c:v>150.41621406358635</c:v>
                </c:pt>
                <c:pt idx="80">
                  <c:v>151.49409553851805</c:v>
                </c:pt>
                <c:pt idx="81">
                  <c:v>153.79458264507238</c:v>
                </c:pt>
                <c:pt idx="82">
                  <c:v>156.07493884679303</c:v>
                </c:pt>
                <c:pt idx="83">
                  <c:v>160.34148799483438</c:v>
                </c:pt>
                <c:pt idx="84">
                  <c:v>159.79735011999446</c:v>
                </c:pt>
                <c:pt idx="85">
                  <c:v>159.19099106183171</c:v>
                </c:pt>
                <c:pt idx="86">
                  <c:v>161.50853622127383</c:v>
                </c:pt>
                <c:pt idx="87">
                  <c:v>160.65760470083526</c:v>
                </c:pt>
                <c:pt idx="88">
                  <c:v>164.98811534418917</c:v>
                </c:pt>
                <c:pt idx="89">
                  <c:v>167.39662783450723</c:v>
                </c:pt>
                <c:pt idx="90">
                  <c:v>169.39251896516211</c:v>
                </c:pt>
                <c:pt idx="91">
                  <c:v>168.37523628573655</c:v>
                </c:pt>
                <c:pt idx="92">
                  <c:v>173.78650548211718</c:v>
                </c:pt>
                <c:pt idx="93">
                  <c:v>174.88358602930828</c:v>
                </c:pt>
                <c:pt idx="94">
                  <c:v>176.94450121058796</c:v>
                </c:pt>
                <c:pt idx="95">
                  <c:v>179.5446293259364</c:v>
                </c:pt>
                <c:pt idx="96">
                  <c:v>185.74298917628428</c:v>
                </c:pt>
                <c:pt idx="97">
                  <c:v>189.5597467157564</c:v>
                </c:pt>
                <c:pt idx="98">
                  <c:v>192.57030966949321</c:v>
                </c:pt>
                <c:pt idx="99">
                  <c:v>198.57620703236037</c:v>
                </c:pt>
                <c:pt idx="100">
                  <c:v>204.45745721171767</c:v>
                </c:pt>
                <c:pt idx="101">
                  <c:v>210.34740083928293</c:v>
                </c:pt>
                <c:pt idx="102">
                  <c:v>215.08316141201053</c:v>
                </c:pt>
                <c:pt idx="103">
                  <c:v>220.72067886622247</c:v>
                </c:pt>
                <c:pt idx="104">
                  <c:v>222.80868142400467</c:v>
                </c:pt>
                <c:pt idx="105">
                  <c:v>225.23566042437756</c:v>
                </c:pt>
                <c:pt idx="106">
                  <c:v>228.59026977099307</c:v>
                </c:pt>
                <c:pt idx="107">
                  <c:v>233.7633770254352</c:v>
                </c:pt>
                <c:pt idx="108">
                  <c:v>236.59178065904123</c:v>
                </c:pt>
                <c:pt idx="109">
                  <c:v>237.83286964346792</c:v>
                </c:pt>
                <c:pt idx="110">
                  <c:v>238.52374915378783</c:v>
                </c:pt>
                <c:pt idx="111">
                  <c:v>240.33263506577174</c:v>
                </c:pt>
                <c:pt idx="112">
                  <c:v>245.44644114867032</c:v>
                </c:pt>
                <c:pt idx="113">
                  <c:v>249.16158964440606</c:v>
                </c:pt>
                <c:pt idx="114">
                  <c:v>255.97292178979279</c:v>
                </c:pt>
                <c:pt idx="115">
                  <c:v>260.53313360033133</c:v>
                </c:pt>
                <c:pt idx="116">
                  <c:v>261.69231859676199</c:v>
                </c:pt>
                <c:pt idx="117">
                  <c:v>257.7482647016285</c:v>
                </c:pt>
                <c:pt idx="118">
                  <c:v>253.15567939185496</c:v>
                </c:pt>
                <c:pt idx="119">
                  <c:v>248.75976006711741</c:v>
                </c:pt>
                <c:pt idx="120">
                  <c:v>247.75288791884185</c:v>
                </c:pt>
                <c:pt idx="121">
                  <c:v>248.00746996661127</c:v>
                </c:pt>
                <c:pt idx="122">
                  <c:v>253.90111585792803</c:v>
                </c:pt>
                <c:pt idx="123">
                  <c:v>256.04843469894058</c:v>
                </c:pt>
                <c:pt idx="124">
                  <c:v>258.225148697706</c:v>
                </c:pt>
                <c:pt idx="125">
                  <c:v>258.16130428712228</c:v>
                </c:pt>
                <c:pt idx="126">
                  <c:v>255.03890681855265</c:v>
                </c:pt>
                <c:pt idx="127">
                  <c:v>257.2842795951039</c:v>
                </c:pt>
                <c:pt idx="128">
                  <c:v>255.677371051308</c:v>
                </c:pt>
                <c:pt idx="129">
                  <c:v>253.35089707113161</c:v>
                </c:pt>
                <c:pt idx="130">
                  <c:v>252.25303977441604</c:v>
                </c:pt>
                <c:pt idx="131">
                  <c:v>246.22893106144818</c:v>
                </c:pt>
                <c:pt idx="132">
                  <c:v>245.66084839701486</c:v>
                </c:pt>
                <c:pt idx="133">
                  <c:v>243.60224650005117</c:v>
                </c:pt>
                <c:pt idx="134">
                  <c:v>248.35019097924288</c:v>
                </c:pt>
                <c:pt idx="135">
                  <c:v>247.15431615790317</c:v>
                </c:pt>
                <c:pt idx="136">
                  <c:v>247.28171518580032</c:v>
                </c:pt>
                <c:pt idx="137">
                  <c:v>244.10660025599196</c:v>
                </c:pt>
                <c:pt idx="138">
                  <c:v>246.44097979724498</c:v>
                </c:pt>
                <c:pt idx="139">
                  <c:v>245.24367848435585</c:v>
                </c:pt>
                <c:pt idx="140">
                  <c:v>245.01558240702738</c:v>
                </c:pt>
                <c:pt idx="141">
                  <c:v>245.32667224510703</c:v>
                </c:pt>
                <c:pt idx="142">
                  <c:v>247.22728081069704</c:v>
                </c:pt>
                <c:pt idx="143">
                  <c:v>242.75088543777818</c:v>
                </c:pt>
                <c:pt idx="144">
                  <c:v>239.69253843269593</c:v>
                </c:pt>
                <c:pt idx="145">
                  <c:v>237.01283655405717</c:v>
                </c:pt>
                <c:pt idx="146">
                  <c:v>235.74952927669344</c:v>
                </c:pt>
                <c:pt idx="147">
                  <c:v>234.47733698130415</c:v>
                </c:pt>
                <c:pt idx="148">
                  <c:v>234.78700590640616</c:v>
                </c:pt>
                <c:pt idx="149">
                  <c:v>235.61761381617617</c:v>
                </c:pt>
                <c:pt idx="150">
                  <c:v>235.3754818467055</c:v>
                </c:pt>
                <c:pt idx="151">
                  <c:v>235.15466205121376</c:v>
                </c:pt>
                <c:pt idx="152">
                  <c:v>238.79369967882442</c:v>
                </c:pt>
                <c:pt idx="153">
                  <c:v>241.76942235427768</c:v>
                </c:pt>
                <c:pt idx="154">
                  <c:v>244.95275693028501</c:v>
                </c:pt>
                <c:pt idx="155">
                  <c:v>246.80406367283547</c:v>
                </c:pt>
                <c:pt idx="156">
                  <c:v>244.69821092278718</c:v>
                </c:pt>
                <c:pt idx="157">
                  <c:v>249.0147446707312</c:v>
                </c:pt>
                <c:pt idx="158">
                  <c:v>243.24241379310348</c:v>
                </c:pt>
                <c:pt idx="159">
                  <c:v>244.02279459111398</c:v>
                </c:pt>
                <c:pt idx="160">
                  <c:v>243.32757438051962</c:v>
                </c:pt>
                <c:pt idx="161">
                  <c:v>237.94320884623409</c:v>
                </c:pt>
              </c:numCache>
            </c:numRef>
          </c:val>
          <c:smooth val="0"/>
          <c:extLst>
            <c:ext xmlns:c16="http://schemas.microsoft.com/office/drawing/2014/chart" uri="{C3380CC4-5D6E-409C-BE32-E72D297353CC}">
              <c16:uniqueId val="{00000000-591A-4A93-ADAD-05EECA2D385A}"/>
            </c:ext>
          </c:extLst>
        </c:ser>
        <c:ser>
          <c:idx val="3"/>
          <c:order val="4"/>
          <c:tx>
            <c:v>Credit-to-GDP ratio (narrow)</c:v>
          </c:tx>
          <c:spPr>
            <a:ln w="28575">
              <a:solidFill>
                <a:schemeClr val="accent2"/>
              </a:solidFill>
              <a:prstDash val="solid"/>
            </a:ln>
          </c:spPr>
          <c:marker>
            <c:symbol val="none"/>
          </c:marker>
          <c:cat>
            <c:numRef>
              <c:f>'Credit &amp; GDP'!$A$8:$A$497</c:f>
              <c:numCache>
                <c:formatCode>m/d/yyyy</c:formatCode>
                <c:ptCount val="164"/>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44500</c:v>
                </c:pt>
              </c:numCache>
            </c:numRef>
          </c:cat>
          <c:val>
            <c:numRef>
              <c:f>'Credit &amp; GDP'!$E$8:$E$497</c:f>
              <c:numCache>
                <c:formatCode>0.00</c:formatCode>
                <c:ptCount val="164"/>
                <c:pt idx="0">
                  <c:v>98.456241794378315</c:v>
                </c:pt>
                <c:pt idx="1">
                  <c:v>99.536372672376942</c:v>
                </c:pt>
                <c:pt idx="2">
                  <c:v>98.308731762066827</c:v>
                </c:pt>
                <c:pt idx="3">
                  <c:v>97.06912951451136</c:v>
                </c:pt>
                <c:pt idx="4">
                  <c:v>95.776701544135932</c:v>
                </c:pt>
                <c:pt idx="5">
                  <c:v>94.843380708285622</c:v>
                </c:pt>
                <c:pt idx="6">
                  <c:v>92.86529702520194</c:v>
                </c:pt>
                <c:pt idx="7">
                  <c:v>90.853903661507076</c:v>
                </c:pt>
                <c:pt idx="8">
                  <c:v>89.96173860767432</c:v>
                </c:pt>
                <c:pt idx="9">
                  <c:v>90.831781789198956</c:v>
                </c:pt>
                <c:pt idx="10">
                  <c:v>91.022289019741891</c:v>
                </c:pt>
                <c:pt idx="11">
                  <c:v>91.705287341647079</c:v>
                </c:pt>
                <c:pt idx="12">
                  <c:v>92.767062295317572</c:v>
                </c:pt>
                <c:pt idx="13">
                  <c:v>94.843227540090851</c:v>
                </c:pt>
                <c:pt idx="14">
                  <c:v>95.051037458353619</c:v>
                </c:pt>
                <c:pt idx="15">
                  <c:v>96.279755351695513</c:v>
                </c:pt>
                <c:pt idx="16">
                  <c:v>97.699576838588001</c:v>
                </c:pt>
                <c:pt idx="17">
                  <c:v>100.24637861668808</c:v>
                </c:pt>
                <c:pt idx="18">
                  <c:v>100.77836359332505</c:v>
                </c:pt>
                <c:pt idx="19">
                  <c:v>107.31874346488462</c:v>
                </c:pt>
                <c:pt idx="20">
                  <c:v>109.06668152387837</c:v>
                </c:pt>
                <c:pt idx="21">
                  <c:v>112.52941132809408</c:v>
                </c:pt>
                <c:pt idx="22">
                  <c:v>114.34306442528859</c:v>
                </c:pt>
                <c:pt idx="23">
                  <c:v>118.29246387518957</c:v>
                </c:pt>
                <c:pt idx="24">
                  <c:v>118.75370816696307</c:v>
                </c:pt>
                <c:pt idx="25">
                  <c:v>121.01285977682967</c:v>
                </c:pt>
                <c:pt idx="26">
                  <c:v>122.33067301127878</c:v>
                </c:pt>
                <c:pt idx="27">
                  <c:v>125.86801875927533</c:v>
                </c:pt>
                <c:pt idx="28">
                  <c:v>124.90380440855951</c:v>
                </c:pt>
                <c:pt idx="29">
                  <c:v>126.21374287564238</c:v>
                </c:pt>
                <c:pt idx="30">
                  <c:v>127.10355304964673</c:v>
                </c:pt>
                <c:pt idx="31">
                  <c:v>130.06394869266759</c:v>
                </c:pt>
                <c:pt idx="32">
                  <c:v>128.60498645683256</c:v>
                </c:pt>
                <c:pt idx="33">
                  <c:v>129.13070290376325</c:v>
                </c:pt>
                <c:pt idx="34">
                  <c:v>128.42988531664625</c:v>
                </c:pt>
                <c:pt idx="35">
                  <c:v>130.77380576609991</c:v>
                </c:pt>
                <c:pt idx="36">
                  <c:v>130.81426935744705</c:v>
                </c:pt>
                <c:pt idx="37">
                  <c:v>129.80799360692907</c:v>
                </c:pt>
                <c:pt idx="38">
                  <c:v>128.92934506993663</c:v>
                </c:pt>
                <c:pt idx="39">
                  <c:v>129.59913061844409</c:v>
                </c:pt>
                <c:pt idx="40">
                  <c:v>130.10518960346616</c:v>
                </c:pt>
                <c:pt idx="41">
                  <c:v>130.7286180344658</c:v>
                </c:pt>
                <c:pt idx="42">
                  <c:v>127.97838058665936</c:v>
                </c:pt>
                <c:pt idx="43">
                  <c:v>128.59335141993861</c:v>
                </c:pt>
                <c:pt idx="44">
                  <c:v>126.72691095628581</c:v>
                </c:pt>
                <c:pt idx="45">
                  <c:v>125.4367147495217</c:v>
                </c:pt>
                <c:pt idx="46">
                  <c:v>122.83771941550326</c:v>
                </c:pt>
                <c:pt idx="47">
                  <c:v>120.02348849498819</c:v>
                </c:pt>
                <c:pt idx="48">
                  <c:v>118.08504627468801</c:v>
                </c:pt>
                <c:pt idx="49">
                  <c:v>117.47267194867447</c:v>
                </c:pt>
                <c:pt idx="50">
                  <c:v>117.03867658799707</c:v>
                </c:pt>
                <c:pt idx="51">
                  <c:v>116.70450597532573</c:v>
                </c:pt>
                <c:pt idx="52">
                  <c:v>116.70646867518846</c:v>
                </c:pt>
                <c:pt idx="53">
                  <c:v>114.08652399539369</c:v>
                </c:pt>
                <c:pt idx="54">
                  <c:v>110.99345335958786</c:v>
                </c:pt>
                <c:pt idx="55">
                  <c:v>108.55749372271994</c:v>
                </c:pt>
                <c:pt idx="56">
                  <c:v>107.20969621044574</c:v>
                </c:pt>
                <c:pt idx="57">
                  <c:v>107.06633980229579</c:v>
                </c:pt>
                <c:pt idx="58">
                  <c:v>106.46010314090957</c:v>
                </c:pt>
                <c:pt idx="59">
                  <c:v>107.73725159246941</c:v>
                </c:pt>
                <c:pt idx="60">
                  <c:v>108.92680616800983</c:v>
                </c:pt>
                <c:pt idx="61">
                  <c:v>108.49805047236727</c:v>
                </c:pt>
                <c:pt idx="62">
                  <c:v>108.21729919263694</c:v>
                </c:pt>
                <c:pt idx="63">
                  <c:v>107.78435130340492</c:v>
                </c:pt>
                <c:pt idx="64">
                  <c:v>108.43341458135511</c:v>
                </c:pt>
                <c:pt idx="65">
                  <c:v>108.91114694023084</c:v>
                </c:pt>
                <c:pt idx="66">
                  <c:v>110.05363203823786</c:v>
                </c:pt>
                <c:pt idx="67">
                  <c:v>110.43150150388976</c:v>
                </c:pt>
                <c:pt idx="68">
                  <c:v>112.04073974396667</c:v>
                </c:pt>
                <c:pt idx="69">
                  <c:v>114.8759358681053</c:v>
                </c:pt>
                <c:pt idx="70">
                  <c:v>116.41042717084331</c:v>
                </c:pt>
                <c:pt idx="71">
                  <c:v>117.0669443445814</c:v>
                </c:pt>
                <c:pt idx="72">
                  <c:v>119.21784483914047</c:v>
                </c:pt>
                <c:pt idx="73">
                  <c:v>120.74598551820858</c:v>
                </c:pt>
                <c:pt idx="74">
                  <c:v>120.80040149496405</c:v>
                </c:pt>
                <c:pt idx="75">
                  <c:v>120.28760222828441</c:v>
                </c:pt>
                <c:pt idx="76">
                  <c:v>120.28525827823519</c:v>
                </c:pt>
                <c:pt idx="77">
                  <c:v>119.95033124846475</c:v>
                </c:pt>
                <c:pt idx="78">
                  <c:v>120.52341831789302</c:v>
                </c:pt>
                <c:pt idx="79">
                  <c:v>119.3962614893176</c:v>
                </c:pt>
                <c:pt idx="80">
                  <c:v>121.48338368901675</c:v>
                </c:pt>
                <c:pt idx="81">
                  <c:v>121.97470043415994</c:v>
                </c:pt>
                <c:pt idx="82">
                  <c:v>122.77385751020738</c:v>
                </c:pt>
                <c:pt idx="83">
                  <c:v>125.04964718361093</c:v>
                </c:pt>
                <c:pt idx="84">
                  <c:v>125.73954841009143</c:v>
                </c:pt>
                <c:pt idx="85">
                  <c:v>126.25870328359487</c:v>
                </c:pt>
                <c:pt idx="86">
                  <c:v>127.67408520389387</c:v>
                </c:pt>
                <c:pt idx="87">
                  <c:v>128.12369410524985</c:v>
                </c:pt>
                <c:pt idx="88">
                  <c:v>130.42346806008308</c:v>
                </c:pt>
                <c:pt idx="89">
                  <c:v>132.46290951523039</c:v>
                </c:pt>
                <c:pt idx="90">
                  <c:v>133.64127733468902</c:v>
                </c:pt>
                <c:pt idx="91">
                  <c:v>135.09894816425387</c:v>
                </c:pt>
                <c:pt idx="92">
                  <c:v>137.17551399972416</c:v>
                </c:pt>
                <c:pt idx="93">
                  <c:v>138.57423576378864</c:v>
                </c:pt>
                <c:pt idx="94">
                  <c:v>138.59503156159226</c:v>
                </c:pt>
                <c:pt idx="95">
                  <c:v>140.08921445528185</c:v>
                </c:pt>
                <c:pt idx="96">
                  <c:v>143.5814439886708</c:v>
                </c:pt>
                <c:pt idx="97">
                  <c:v>146.01321861139894</c:v>
                </c:pt>
                <c:pt idx="98">
                  <c:v>147.786204331546</c:v>
                </c:pt>
                <c:pt idx="99">
                  <c:v>151.716594317004</c:v>
                </c:pt>
                <c:pt idx="100">
                  <c:v>154.03256665523867</c:v>
                </c:pt>
                <c:pt idx="101">
                  <c:v>157.42738598706845</c:v>
                </c:pt>
                <c:pt idx="102">
                  <c:v>159.13851584205153</c:v>
                </c:pt>
                <c:pt idx="103">
                  <c:v>162.99887567419603</c:v>
                </c:pt>
                <c:pt idx="104">
                  <c:v>166.12500447698375</c:v>
                </c:pt>
                <c:pt idx="105">
                  <c:v>170.85417261992836</c:v>
                </c:pt>
                <c:pt idx="106">
                  <c:v>173.86715712576563</c:v>
                </c:pt>
                <c:pt idx="107">
                  <c:v>177.98310283501064</c:v>
                </c:pt>
                <c:pt idx="108">
                  <c:v>179.71043604932785</c:v>
                </c:pt>
                <c:pt idx="109">
                  <c:v>181.47915003583259</c:v>
                </c:pt>
                <c:pt idx="110">
                  <c:v>181.58321538382998</c:v>
                </c:pt>
                <c:pt idx="111">
                  <c:v>184.07476838667779</c:v>
                </c:pt>
                <c:pt idx="112">
                  <c:v>184.9539876442023</c:v>
                </c:pt>
                <c:pt idx="113">
                  <c:v>188.25645156206662</c:v>
                </c:pt>
                <c:pt idx="114">
                  <c:v>190.55461590117054</c:v>
                </c:pt>
                <c:pt idx="115">
                  <c:v>193.76308398478596</c:v>
                </c:pt>
                <c:pt idx="116">
                  <c:v>193.33074395599951</c:v>
                </c:pt>
                <c:pt idx="117">
                  <c:v>191.26039024582334</c:v>
                </c:pt>
                <c:pt idx="118">
                  <c:v>188.1813565148903</c:v>
                </c:pt>
                <c:pt idx="119">
                  <c:v>185.99190452145345</c:v>
                </c:pt>
                <c:pt idx="120">
                  <c:v>183.66332501617399</c:v>
                </c:pt>
                <c:pt idx="121">
                  <c:v>181.82916789761686</c:v>
                </c:pt>
                <c:pt idx="122">
                  <c:v>181.74247401513998</c:v>
                </c:pt>
                <c:pt idx="123">
                  <c:v>181.54056540155946</c:v>
                </c:pt>
                <c:pt idx="124">
                  <c:v>181.11901473958056</c:v>
                </c:pt>
                <c:pt idx="125">
                  <c:v>180.5235814665559</c:v>
                </c:pt>
                <c:pt idx="126">
                  <c:v>177.78628422942546</c:v>
                </c:pt>
                <c:pt idx="127">
                  <c:v>176.21549428084433</c:v>
                </c:pt>
                <c:pt idx="128">
                  <c:v>175.49212378266813</c:v>
                </c:pt>
                <c:pt idx="129">
                  <c:v>174.63464547135757</c:v>
                </c:pt>
                <c:pt idx="130">
                  <c:v>174.09356969201914</c:v>
                </c:pt>
                <c:pt idx="131">
                  <c:v>173.11402656865386</c:v>
                </c:pt>
                <c:pt idx="132">
                  <c:v>171.8408913205588</c:v>
                </c:pt>
                <c:pt idx="133">
                  <c:v>170.60090735942285</c:v>
                </c:pt>
                <c:pt idx="134">
                  <c:v>170.01148070533276</c:v>
                </c:pt>
                <c:pt idx="135">
                  <c:v>169.23566150581263</c:v>
                </c:pt>
                <c:pt idx="136">
                  <c:v>167.99761136110675</c:v>
                </c:pt>
                <c:pt idx="137">
                  <c:v>167.00603920351637</c:v>
                </c:pt>
                <c:pt idx="138">
                  <c:v>166.30255129992852</c:v>
                </c:pt>
                <c:pt idx="139">
                  <c:v>165.69416671069413</c:v>
                </c:pt>
                <c:pt idx="140">
                  <c:v>165.70159150152514</c:v>
                </c:pt>
                <c:pt idx="141">
                  <c:v>164.69667063911672</c:v>
                </c:pt>
                <c:pt idx="142">
                  <c:v>164.14702219575622</c:v>
                </c:pt>
                <c:pt idx="143">
                  <c:v>162.63665157428767</c:v>
                </c:pt>
                <c:pt idx="144">
                  <c:v>162.30566112735266</c:v>
                </c:pt>
                <c:pt idx="145">
                  <c:v>160.88944737901616</c:v>
                </c:pt>
                <c:pt idx="146">
                  <c:v>159.8971064815822</c:v>
                </c:pt>
                <c:pt idx="147">
                  <c:v>158.39289038079482</c:v>
                </c:pt>
                <c:pt idx="148">
                  <c:v>159.31511508164755</c:v>
                </c:pt>
                <c:pt idx="149">
                  <c:v>159.65284665376186</c:v>
                </c:pt>
                <c:pt idx="150">
                  <c:v>158.85505090785435</c:v>
                </c:pt>
                <c:pt idx="151">
                  <c:v>157.97113882998443</c:v>
                </c:pt>
                <c:pt idx="152">
                  <c:v>157.62943533813925</c:v>
                </c:pt>
                <c:pt idx="153">
                  <c:v>156.92176868000371</c:v>
                </c:pt>
                <c:pt idx="154">
                  <c:v>157.08405906423474</c:v>
                </c:pt>
                <c:pt idx="155">
                  <c:v>157.21388862942752</c:v>
                </c:pt>
                <c:pt idx="156">
                  <c:v>156.85492953926587</c:v>
                </c:pt>
                <c:pt idx="157">
                  <c:v>157.81909019002941</c:v>
                </c:pt>
                <c:pt idx="158">
                  <c:v>158.22399318967112</c:v>
                </c:pt>
                <c:pt idx="159">
                  <c:v>158.66003286486122</c:v>
                </c:pt>
                <c:pt idx="160">
                  <c:v>159.58866608113084</c:v>
                </c:pt>
                <c:pt idx="161">
                  <c:v>156.37474348651031</c:v>
                </c:pt>
                <c:pt idx="162">
                  <c:v>155.6714277561652</c:v>
                </c:pt>
              </c:numCache>
            </c:numRef>
          </c:val>
          <c:smooth val="0"/>
          <c:extLst>
            <c:ext xmlns:c16="http://schemas.microsoft.com/office/drawing/2014/chart" uri="{C3380CC4-5D6E-409C-BE32-E72D297353CC}">
              <c16:uniqueId val="{00000001-591A-4A93-ADAD-05EECA2D385A}"/>
            </c:ext>
          </c:extLst>
        </c:ser>
        <c:dLbls>
          <c:showLegendKey val="0"/>
          <c:showVal val="0"/>
          <c:showCatName val="0"/>
          <c:showSerName val="0"/>
          <c:showPercent val="0"/>
          <c:showBubbleSize val="0"/>
        </c:dLbls>
        <c:marker val="1"/>
        <c:smooth val="0"/>
        <c:axId val="244949376"/>
        <c:axId val="244950912"/>
      </c:lineChart>
      <c:lineChart>
        <c:grouping val="standard"/>
        <c:varyColors val="0"/>
        <c:ser>
          <c:idx val="1"/>
          <c:order val="0"/>
          <c:tx>
            <c:v>Credit, broad (right-hand axis)</c:v>
          </c:tx>
          <c:spPr>
            <a:ln w="28575">
              <a:solidFill>
                <a:schemeClr val="accent1"/>
              </a:solidFill>
              <a:prstDash val="sysDot"/>
            </a:ln>
          </c:spPr>
          <c:marker>
            <c:symbol val="none"/>
          </c:marker>
          <c:cat>
            <c:numRef>
              <c:f>'Credit &amp; GDP'!$A$8:$A$497</c:f>
              <c:numCache>
                <c:formatCode>m/d/yyyy</c:formatCode>
                <c:ptCount val="164"/>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44500</c:v>
                </c:pt>
              </c:numCache>
            </c:numRef>
          </c:cat>
          <c:val>
            <c:numRef>
              <c:f>'Credit &amp; GDP'!$C$8:$C$497</c:f>
              <c:numCache>
                <c:formatCode>0.00</c:formatCode>
                <c:ptCount val="164"/>
                <c:pt idx="0">
                  <c:v>461.99846395632107</c:v>
                </c:pt>
                <c:pt idx="1">
                  <c:v>476.71773618923959</c:v>
                </c:pt>
                <c:pt idx="2">
                  <c:v>483.74400387967592</c:v>
                </c:pt>
                <c:pt idx="3">
                  <c:v>490.88399588089516</c:v>
                </c:pt>
                <c:pt idx="4">
                  <c:v>499.38476929530964</c:v>
                </c:pt>
                <c:pt idx="5">
                  <c:v>512.10534139197807</c:v>
                </c:pt>
                <c:pt idx="6">
                  <c:v>519.20720251080979</c:v>
                </c:pt>
                <c:pt idx="7">
                  <c:v>524.0478356105757</c:v>
                </c:pt>
                <c:pt idx="8">
                  <c:v>534.50882102477044</c:v>
                </c:pt>
                <c:pt idx="9">
                  <c:v>554.03179785547923</c:v>
                </c:pt>
                <c:pt idx="10">
                  <c:v>566.04925305228232</c:v>
                </c:pt>
                <c:pt idx="11">
                  <c:v>584.95068599998308</c:v>
                </c:pt>
                <c:pt idx="12">
                  <c:v>605.92676375593555</c:v>
                </c:pt>
                <c:pt idx="13">
                  <c:v>635.29539741117742</c:v>
                </c:pt>
                <c:pt idx="14">
                  <c:v>653.88762188824194</c:v>
                </c:pt>
                <c:pt idx="15">
                  <c:v>679.41389241237493</c:v>
                </c:pt>
                <c:pt idx="16">
                  <c:v>701.80951422430769</c:v>
                </c:pt>
                <c:pt idx="17">
                  <c:v>733.85433504069726</c:v>
                </c:pt>
                <c:pt idx="18">
                  <c:v>753.91642016465437</c:v>
                </c:pt>
                <c:pt idx="19">
                  <c:v>827.29151459595346</c:v>
                </c:pt>
                <c:pt idx="20">
                  <c:v>863.76838103382624</c:v>
                </c:pt>
                <c:pt idx="21">
                  <c:v>916.25446030182161</c:v>
                </c:pt>
                <c:pt idx="22">
                  <c:v>941.43926413531017</c:v>
                </c:pt>
                <c:pt idx="23">
                  <c:v>990.49169667799106</c:v>
                </c:pt>
                <c:pt idx="24">
                  <c:v>1000.1407757530964</c:v>
                </c:pt>
                <c:pt idx="25">
                  <c:v>1037.2055542589515</c:v>
                </c:pt>
                <c:pt idx="26">
                  <c:v>1059.3866452287755</c:v>
                </c:pt>
                <c:pt idx="27">
                  <c:v>1113.5479244329013</c:v>
                </c:pt>
                <c:pt idx="28">
                  <c:v>1123.3888631270552</c:v>
                </c:pt>
                <c:pt idx="29">
                  <c:v>1147.1115931561824</c:v>
                </c:pt>
                <c:pt idx="30">
                  <c:v>1168.4676389326619</c:v>
                </c:pt>
                <c:pt idx="31">
                  <c:v>1214.9743258151548</c:v>
                </c:pt>
                <c:pt idx="32">
                  <c:v>1219.8546857726606</c:v>
                </c:pt>
                <c:pt idx="33">
                  <c:v>1242.9590858022839</c:v>
                </c:pt>
                <c:pt idx="34">
                  <c:v>1253.8105461226121</c:v>
                </c:pt>
                <c:pt idx="35">
                  <c:v>1296.3752254278302</c:v>
                </c:pt>
                <c:pt idx="36">
                  <c:v>1310.6115789043579</c:v>
                </c:pt>
                <c:pt idx="37">
                  <c:v>1316.2333667016042</c:v>
                </c:pt>
                <c:pt idx="38">
                  <c:v>1328.3371848877389</c:v>
                </c:pt>
                <c:pt idx="39">
                  <c:v>1347.4079500295697</c:v>
                </c:pt>
                <c:pt idx="40">
                  <c:v>1377.7075161995022</c:v>
                </c:pt>
                <c:pt idx="41">
                  <c:v>1398.5051889023816</c:v>
                </c:pt>
                <c:pt idx="42">
                  <c:v>1384.1960463178762</c:v>
                </c:pt>
                <c:pt idx="43">
                  <c:v>1402.7373834179361</c:v>
                </c:pt>
                <c:pt idx="44">
                  <c:v>1394.6867674710902</c:v>
                </c:pt>
                <c:pt idx="45">
                  <c:v>1386.6103717162127</c:v>
                </c:pt>
                <c:pt idx="46">
                  <c:v>1366.4548439575933</c:v>
                </c:pt>
                <c:pt idx="47">
                  <c:v>1349.3989863582738</c:v>
                </c:pt>
                <c:pt idx="48">
                  <c:v>1327.6005003603377</c:v>
                </c:pt>
                <c:pt idx="49">
                  <c:v>1322.3458250976103</c:v>
                </c:pt>
                <c:pt idx="50">
                  <c:v>1315.2965958972695</c:v>
                </c:pt>
                <c:pt idx="51">
                  <c:v>1308.080985109897</c:v>
                </c:pt>
                <c:pt idx="52">
                  <c:v>1321.7108318092501</c:v>
                </c:pt>
                <c:pt idx="53">
                  <c:v>1317.0783249368458</c:v>
                </c:pt>
                <c:pt idx="54">
                  <c:v>1298.1797175709139</c:v>
                </c:pt>
                <c:pt idx="55">
                  <c:v>1293.7359782267299</c:v>
                </c:pt>
                <c:pt idx="56">
                  <c:v>1297.7294640954465</c:v>
                </c:pt>
                <c:pt idx="57">
                  <c:v>1306.043170686381</c:v>
                </c:pt>
                <c:pt idx="58">
                  <c:v>1311.3697984076607</c:v>
                </c:pt>
                <c:pt idx="59">
                  <c:v>1336.2208440126728</c:v>
                </c:pt>
                <c:pt idx="60">
                  <c:v>1359.6185096328818</c:v>
                </c:pt>
                <c:pt idx="61">
                  <c:v>1369.497720288218</c:v>
                </c:pt>
                <c:pt idx="62">
                  <c:v>1386.9139136261192</c:v>
                </c:pt>
                <c:pt idx="63">
                  <c:v>1397.714477675665</c:v>
                </c:pt>
                <c:pt idx="64">
                  <c:v>1423.8321183207295</c:v>
                </c:pt>
                <c:pt idx="65">
                  <c:v>1450.1401573807927</c:v>
                </c:pt>
                <c:pt idx="66">
                  <c:v>1479.7811895600501</c:v>
                </c:pt>
                <c:pt idx="67">
                  <c:v>1504.2395598816488</c:v>
                </c:pt>
                <c:pt idx="68">
                  <c:v>1545.1661264527238</c:v>
                </c:pt>
                <c:pt idx="69">
                  <c:v>1586.2538678213127</c:v>
                </c:pt>
                <c:pt idx="70">
                  <c:v>1623.6161801506455</c:v>
                </c:pt>
                <c:pt idx="71">
                  <c:v>1647.8588052995788</c:v>
                </c:pt>
                <c:pt idx="72">
                  <c:v>1700.0327570796992</c:v>
                </c:pt>
                <c:pt idx="73">
                  <c:v>1736.0955254604478</c:v>
                </c:pt>
                <c:pt idx="74">
                  <c:v>1740.7342970352131</c:v>
                </c:pt>
                <c:pt idx="75">
                  <c:v>1784.9349526700908</c:v>
                </c:pt>
                <c:pt idx="76">
                  <c:v>1883.9642219750392</c:v>
                </c:pt>
                <c:pt idx="77">
                  <c:v>1886.4897326036512</c:v>
                </c:pt>
                <c:pt idx="78">
                  <c:v>1974.663470844745</c:v>
                </c:pt>
                <c:pt idx="79">
                  <c:v>1995.8727444097271</c:v>
                </c:pt>
                <c:pt idx="80">
                  <c:v>2029.2634097384494</c:v>
                </c:pt>
                <c:pt idx="81">
                  <c:v>2078.0724007002177</c:v>
                </c:pt>
                <c:pt idx="82">
                  <c:v>2129.3303906867977</c:v>
                </c:pt>
                <c:pt idx="83">
                  <c:v>2199.2438493371483</c:v>
                </c:pt>
                <c:pt idx="84">
                  <c:v>2205.0436343058036</c:v>
                </c:pt>
                <c:pt idx="85">
                  <c:v>2217.2121235091922</c:v>
                </c:pt>
                <c:pt idx="86">
                  <c:v>2264.834203430923</c:v>
                </c:pt>
                <c:pt idx="87">
                  <c:v>2265.5935414911787</c:v>
                </c:pt>
                <c:pt idx="88">
                  <c:v>2342.3362735414535</c:v>
                </c:pt>
                <c:pt idx="89">
                  <c:v>2379.5430646675204</c:v>
                </c:pt>
                <c:pt idx="90">
                  <c:v>2415.7067129621764</c:v>
                </c:pt>
                <c:pt idx="91">
                  <c:v>2419.2153949534631</c:v>
                </c:pt>
                <c:pt idx="92">
                  <c:v>2520.0781159961812</c:v>
                </c:pt>
                <c:pt idx="93">
                  <c:v>2568.3403444264213</c:v>
                </c:pt>
                <c:pt idx="94">
                  <c:v>2631.518622003864</c:v>
                </c:pt>
                <c:pt idx="95">
                  <c:v>2704.1216622779284</c:v>
                </c:pt>
                <c:pt idx="96">
                  <c:v>2819.950061674348</c:v>
                </c:pt>
                <c:pt idx="97">
                  <c:v>2926.8024892912786</c:v>
                </c:pt>
                <c:pt idx="98">
                  <c:v>3016.8064712822807</c:v>
                </c:pt>
                <c:pt idx="99">
                  <c:v>3149.6172197402675</c:v>
                </c:pt>
                <c:pt idx="100">
                  <c:v>3297.8987848250063</c:v>
                </c:pt>
                <c:pt idx="101">
                  <c:v>3448.4352893592049</c:v>
                </c:pt>
                <c:pt idx="102">
                  <c:v>3581.3497206713869</c:v>
                </c:pt>
                <c:pt idx="103">
                  <c:v>3713.1839805664604</c:v>
                </c:pt>
                <c:pt idx="104">
                  <c:v>3785.0738800309919</c:v>
                </c:pt>
                <c:pt idx="105">
                  <c:v>3835.9885326875747</c:v>
                </c:pt>
                <c:pt idx="106">
                  <c:v>3918.7229946841344</c:v>
                </c:pt>
                <c:pt idx="107">
                  <c:v>4064.9113630952934</c:v>
                </c:pt>
                <c:pt idx="108">
                  <c:v>4153.6053012501279</c:v>
                </c:pt>
                <c:pt idx="109">
                  <c:v>4234.6142440019457</c:v>
                </c:pt>
                <c:pt idx="110">
                  <c:v>4298.4364835004108</c:v>
                </c:pt>
                <c:pt idx="111">
                  <c:v>4329.5924207098778</c:v>
                </c:pt>
                <c:pt idx="112">
                  <c:v>4392.264064355455</c:v>
                </c:pt>
                <c:pt idx="113">
                  <c:v>4383.7490082036802</c:v>
                </c:pt>
                <c:pt idx="114">
                  <c:v>4439.3383826003765</c:v>
                </c:pt>
                <c:pt idx="115">
                  <c:v>4486.6410937313058</c:v>
                </c:pt>
                <c:pt idx="116">
                  <c:v>4531.987573458724</c:v>
                </c:pt>
                <c:pt idx="117">
                  <c:v>4535.8539622192584</c:v>
                </c:pt>
                <c:pt idx="118">
                  <c:v>4522.3730566560971</c:v>
                </c:pt>
                <c:pt idx="119">
                  <c:v>4504.7904950554293</c:v>
                </c:pt>
                <c:pt idx="120">
                  <c:v>4534.1256018027252</c:v>
                </c:pt>
                <c:pt idx="121">
                  <c:v>4568.5456042549458</c:v>
                </c:pt>
                <c:pt idx="122">
                  <c:v>4678.8897630298979</c:v>
                </c:pt>
                <c:pt idx="123">
                  <c:v>4728.7024920200347</c:v>
                </c:pt>
                <c:pt idx="124">
                  <c:v>4789.3018328963526</c:v>
                </c:pt>
                <c:pt idx="125">
                  <c:v>4816.7736153891274</c:v>
                </c:pt>
                <c:pt idx="126">
                  <c:v>4803.402771020621</c:v>
                </c:pt>
                <c:pt idx="127">
                  <c:v>4875.5370983272187</c:v>
                </c:pt>
                <c:pt idx="128">
                  <c:v>4862.2165652827243</c:v>
                </c:pt>
                <c:pt idx="129">
                  <c:v>4842.8023975146807</c:v>
                </c:pt>
                <c:pt idx="130">
                  <c:v>4842.2493515096903</c:v>
                </c:pt>
                <c:pt idx="131">
                  <c:v>4751.4796826927659</c:v>
                </c:pt>
                <c:pt idx="132">
                  <c:v>4778.1035013219389</c:v>
                </c:pt>
                <c:pt idx="133">
                  <c:v>4756.8210674064994</c:v>
                </c:pt>
                <c:pt idx="134">
                  <c:v>4878.0944512142887</c:v>
                </c:pt>
                <c:pt idx="135">
                  <c:v>4896.621311720377</c:v>
                </c:pt>
                <c:pt idx="136">
                  <c:v>4939.4522608363613</c:v>
                </c:pt>
                <c:pt idx="137">
                  <c:v>4920.7008479602864</c:v>
                </c:pt>
                <c:pt idx="138">
                  <c:v>4997.8230702881283</c:v>
                </c:pt>
                <c:pt idx="139">
                  <c:v>4994.1422686554233</c:v>
                </c:pt>
                <c:pt idx="140">
                  <c:v>5011.3037069709308</c:v>
                </c:pt>
                <c:pt idx="141">
                  <c:v>5068.2037219116664</c:v>
                </c:pt>
                <c:pt idx="142">
                  <c:v>5146.0358500746588</c:v>
                </c:pt>
                <c:pt idx="143">
                  <c:v>5116.703163257489</c:v>
                </c:pt>
                <c:pt idx="144">
                  <c:v>5114.08</c:v>
                </c:pt>
                <c:pt idx="145">
                  <c:v>5114.5</c:v>
                </c:pt>
                <c:pt idx="146">
                  <c:v>5133.4459999999999</c:v>
                </c:pt>
                <c:pt idx="147">
                  <c:v>5142.0879999999997</c:v>
                </c:pt>
                <c:pt idx="148">
                  <c:v>5167.6619999999994</c:v>
                </c:pt>
                <c:pt idx="149">
                  <c:v>5211.6259999999993</c:v>
                </c:pt>
                <c:pt idx="150">
                  <c:v>5251.2269999999999</c:v>
                </c:pt>
                <c:pt idx="151">
                  <c:v>5298.74</c:v>
                </c:pt>
                <c:pt idx="152">
                  <c:v>5427.5420000000004</c:v>
                </c:pt>
                <c:pt idx="153">
                  <c:v>5533.1350000000002</c:v>
                </c:pt>
                <c:pt idx="154">
                  <c:v>5646.4059999999999</c:v>
                </c:pt>
                <c:pt idx="155">
                  <c:v>5721.165</c:v>
                </c:pt>
                <c:pt idx="156">
                  <c:v>5717.1289999999999</c:v>
                </c:pt>
                <c:pt idx="157">
                  <c:v>5758.9639999999999</c:v>
                </c:pt>
                <c:pt idx="158">
                  <c:v>5643.2240000000002</c:v>
                </c:pt>
                <c:pt idx="159">
                  <c:v>5684.5110000000004</c:v>
                </c:pt>
                <c:pt idx="160">
                  <c:v>5675.8590000000004</c:v>
                </c:pt>
                <c:pt idx="161">
                  <c:v>5702.3090000000002</c:v>
                </c:pt>
              </c:numCache>
            </c:numRef>
          </c:val>
          <c:smooth val="0"/>
          <c:extLst>
            <c:ext xmlns:c16="http://schemas.microsoft.com/office/drawing/2014/chart" uri="{C3380CC4-5D6E-409C-BE32-E72D297353CC}">
              <c16:uniqueId val="{00000002-591A-4A93-ADAD-05EECA2D385A}"/>
            </c:ext>
          </c:extLst>
        </c:ser>
        <c:ser>
          <c:idx val="0"/>
          <c:order val="1"/>
          <c:tx>
            <c:v>Credit, narrow (right-hand axis)</c:v>
          </c:tx>
          <c:spPr>
            <a:ln w="28575">
              <a:solidFill>
                <a:schemeClr val="accent2"/>
              </a:solidFill>
              <a:prstDash val="sysDot"/>
            </a:ln>
          </c:spPr>
          <c:marker>
            <c:symbol val="none"/>
          </c:marker>
          <c:cat>
            <c:numRef>
              <c:f>'Credit &amp; GDP'!$A$8:$A$497</c:f>
              <c:numCache>
                <c:formatCode>m/d/yyyy</c:formatCode>
                <c:ptCount val="164"/>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44500</c:v>
                </c:pt>
              </c:numCache>
            </c:numRef>
          </c:cat>
          <c:val>
            <c:numRef>
              <c:f>'Credit &amp; GDP'!$B$8:$B$497</c:f>
              <c:numCache>
                <c:formatCode>0.00</c:formatCode>
                <c:ptCount val="164"/>
                <c:pt idx="0">
                  <c:v>394.90019257924803</c:v>
                </c:pt>
                <c:pt idx="1">
                  <c:v>407.0515679361676</c:v>
                </c:pt>
                <c:pt idx="2">
                  <c:v>412.89221241992948</c:v>
                </c:pt>
                <c:pt idx="3">
                  <c:v>419.08037275507536</c:v>
                </c:pt>
                <c:pt idx="4">
                  <c:v>425.89102075892743</c:v>
                </c:pt>
                <c:pt idx="5">
                  <c:v>436.51136192790591</c:v>
                </c:pt>
                <c:pt idx="6">
                  <c:v>442.38158330838399</c:v>
                </c:pt>
                <c:pt idx="7">
                  <c:v>446.67144870198979</c:v>
                </c:pt>
                <c:pt idx="8">
                  <c:v>455.3077675007757</c:v>
                </c:pt>
                <c:pt idx="9">
                  <c:v>471.88203895161121</c:v>
                </c:pt>
                <c:pt idx="10">
                  <c:v>482.0169845734373</c:v>
                </c:pt>
                <c:pt idx="11">
                  <c:v>497.78195009438627</c:v>
                </c:pt>
                <c:pt idx="12">
                  <c:v>516.2860842834848</c:v>
                </c:pt>
                <c:pt idx="13">
                  <c:v>540.78986573824932</c:v>
                </c:pt>
                <c:pt idx="14">
                  <c:v>556.43723569169197</c:v>
                </c:pt>
                <c:pt idx="15">
                  <c:v>576.29781201262222</c:v>
                </c:pt>
                <c:pt idx="16">
                  <c:v>595.62773961797188</c:v>
                </c:pt>
                <c:pt idx="17">
                  <c:v>623.11861092141248</c:v>
                </c:pt>
                <c:pt idx="18">
                  <c:v>639.83550525914677</c:v>
                </c:pt>
                <c:pt idx="19">
                  <c:v>698.8241511759586</c:v>
                </c:pt>
                <c:pt idx="20">
                  <c:v>729.16354847423872</c:v>
                </c:pt>
                <c:pt idx="21">
                  <c:v>772.14545601479983</c:v>
                </c:pt>
                <c:pt idx="22">
                  <c:v>796.38876091393877</c:v>
                </c:pt>
                <c:pt idx="23">
                  <c:v>835.28338215306258</c:v>
                </c:pt>
                <c:pt idx="24">
                  <c:v>844.29640007144167</c:v>
                </c:pt>
                <c:pt idx="25">
                  <c:v>873.53512742656028</c:v>
                </c:pt>
                <c:pt idx="26">
                  <c:v>892.5476696172891</c:v>
                </c:pt>
                <c:pt idx="27">
                  <c:v>933.33136695567725</c:v>
                </c:pt>
                <c:pt idx="28">
                  <c:v>941.91672936008877</c:v>
                </c:pt>
                <c:pt idx="29">
                  <c:v>959.65896053268762</c:v>
                </c:pt>
                <c:pt idx="30">
                  <c:v>976.45676279139821</c:v>
                </c:pt>
                <c:pt idx="31">
                  <c:v>1008.841327509821</c:v>
                </c:pt>
                <c:pt idx="32">
                  <c:v>1012.783510801866</c:v>
                </c:pt>
                <c:pt idx="33">
                  <c:v>1030.6478569110523</c:v>
                </c:pt>
                <c:pt idx="34">
                  <c:v>1038.5131775239272</c:v>
                </c:pt>
                <c:pt idx="35">
                  <c:v>1069.0318386281967</c:v>
                </c:pt>
                <c:pt idx="36">
                  <c:v>1081.4225583820885</c:v>
                </c:pt>
                <c:pt idx="37">
                  <c:v>1086.1266669181434</c:v>
                </c:pt>
                <c:pt idx="38">
                  <c:v>1093.1831462908804</c:v>
                </c:pt>
                <c:pt idx="39">
                  <c:v>1108.8501615714074</c:v>
                </c:pt>
                <c:pt idx="40">
                  <c:v>1126.1905212076033</c:v>
                </c:pt>
                <c:pt idx="41">
                  <c:v>1142.0452071490934</c:v>
                </c:pt>
                <c:pt idx="42">
                  <c:v>1130.9449492443089</c:v>
                </c:pt>
                <c:pt idx="43">
                  <c:v>1145.1237943945534</c:v>
                </c:pt>
                <c:pt idx="44">
                  <c:v>1138.5145680312717</c:v>
                </c:pt>
                <c:pt idx="45">
                  <c:v>1133.1952810471789</c:v>
                </c:pt>
                <c:pt idx="46">
                  <c:v>1118.9287861558191</c:v>
                </c:pt>
                <c:pt idx="47">
                  <c:v>1107.8167988087409</c:v>
                </c:pt>
                <c:pt idx="48">
                  <c:v>1089.5707219765463</c:v>
                </c:pt>
                <c:pt idx="49">
                  <c:v>1085.7999068215981</c:v>
                </c:pt>
                <c:pt idx="50">
                  <c:v>1082.607758438973</c:v>
                </c:pt>
                <c:pt idx="51">
                  <c:v>1083.6013379808994</c:v>
                </c:pt>
                <c:pt idx="52">
                  <c:v>1095.8737408600196</c:v>
                </c:pt>
                <c:pt idx="53">
                  <c:v>1093.7475055438392</c:v>
                </c:pt>
                <c:pt idx="54">
                  <c:v>1080.7432553623071</c:v>
                </c:pt>
                <c:pt idx="55">
                  <c:v>1078.3015851477771</c:v>
                </c:pt>
                <c:pt idx="56">
                  <c:v>1082.0674638520288</c:v>
                </c:pt>
                <c:pt idx="57">
                  <c:v>1090.3636045465803</c:v>
                </c:pt>
                <c:pt idx="58">
                  <c:v>1094.8357007011141</c:v>
                </c:pt>
                <c:pt idx="59">
                  <c:v>1116.5888755043527</c:v>
                </c:pt>
                <c:pt idx="60">
                  <c:v>1135.9976615261744</c:v>
                </c:pt>
                <c:pt idx="61">
                  <c:v>1146.3904012910327</c:v>
                </c:pt>
                <c:pt idx="62">
                  <c:v>1161.604489533765</c:v>
                </c:pt>
                <c:pt idx="63">
                  <c:v>1172.8015265323488</c:v>
                </c:pt>
                <c:pt idx="64">
                  <c:v>1194.0687613698824</c:v>
                </c:pt>
                <c:pt idx="65">
                  <c:v>1217.4088004979001</c:v>
                </c:pt>
                <c:pt idx="66">
                  <c:v>1243.6060420320878</c:v>
                </c:pt>
                <c:pt idx="67">
                  <c:v>1265.6554387360804</c:v>
                </c:pt>
                <c:pt idx="68">
                  <c:v>1300.344825468477</c:v>
                </c:pt>
                <c:pt idx="69">
                  <c:v>1336.1220100819328</c:v>
                </c:pt>
                <c:pt idx="70">
                  <c:v>1367.9389296845798</c:v>
                </c:pt>
                <c:pt idx="71">
                  <c:v>1388.4139599267355</c:v>
                </c:pt>
                <c:pt idx="72">
                  <c:v>1423.3418495344981</c:v>
                </c:pt>
                <c:pt idx="73">
                  <c:v>1460.5434408282511</c:v>
                </c:pt>
                <c:pt idx="74">
                  <c:v>1476.6641078744406</c:v>
                </c:pt>
                <c:pt idx="75">
                  <c:v>1493.3705816641509</c:v>
                </c:pt>
                <c:pt idx="76">
                  <c:v>1518.1202447296064</c:v>
                </c:pt>
                <c:pt idx="77">
                  <c:v>1538.3629982615605</c:v>
                </c:pt>
                <c:pt idx="78">
                  <c:v>1570.7817109370997</c:v>
                </c:pt>
                <c:pt idx="79">
                  <c:v>1584.2689937017549</c:v>
                </c:pt>
                <c:pt idx="80">
                  <c:v>1627.2699245143792</c:v>
                </c:pt>
                <c:pt idx="81">
                  <c:v>1648.1221522663691</c:v>
                </c:pt>
                <c:pt idx="82">
                  <c:v>1675.0037380117594</c:v>
                </c:pt>
                <c:pt idx="83">
                  <c:v>1715.1809607704074</c:v>
                </c:pt>
                <c:pt idx="84">
                  <c:v>1735.0800285108514</c:v>
                </c:pt>
                <c:pt idx="85">
                  <c:v>1758.5312193339093</c:v>
                </c:pt>
                <c:pt idx="86">
                  <c:v>1790.3736968142036</c:v>
                </c:pt>
                <c:pt idx="87">
                  <c:v>1806.8003342722334</c:v>
                </c:pt>
                <c:pt idx="88">
                  <c:v>1851.6219760489998</c:v>
                </c:pt>
                <c:pt idx="89">
                  <c:v>1882.960258759</c:v>
                </c:pt>
                <c:pt idx="90">
                  <c:v>1905.8582560699999</c:v>
                </c:pt>
                <c:pt idx="91">
                  <c:v>1941.101687224</c:v>
                </c:pt>
                <c:pt idx="92">
                  <c:v>1989.18212851</c:v>
                </c:pt>
                <c:pt idx="93">
                  <c:v>2035.101226427</c:v>
                </c:pt>
                <c:pt idx="94">
                  <c:v>2061.185309384</c:v>
                </c:pt>
                <c:pt idx="95">
                  <c:v>2109.8836589110001</c:v>
                </c:pt>
                <c:pt idx="96">
                  <c:v>2179.8534826360001</c:v>
                </c:pt>
                <c:pt idx="97">
                  <c:v>2254.4440953599997</c:v>
                </c:pt>
                <c:pt idx="98">
                  <c:v>2315.2186770580001</c:v>
                </c:pt>
                <c:pt idx="99">
                  <c:v>2406.3769024620001</c:v>
                </c:pt>
                <c:pt idx="100">
                  <c:v>2484.545300149</c:v>
                </c:pt>
                <c:pt idx="101">
                  <c:v>2580.8645658720002</c:v>
                </c:pt>
                <c:pt idx="102">
                  <c:v>2649.8154272860002</c:v>
                </c:pt>
                <c:pt idx="103">
                  <c:v>2742.1300854669998</c:v>
                </c:pt>
                <c:pt idx="104">
                  <c:v>2822.1315760550001</c:v>
                </c:pt>
                <c:pt idx="105">
                  <c:v>2909.8174138900004</c:v>
                </c:pt>
                <c:pt idx="106">
                  <c:v>2980.6046746070001</c:v>
                </c:pt>
                <c:pt idx="107">
                  <c:v>3094.9481751980002</c:v>
                </c:pt>
                <c:pt idx="108">
                  <c:v>3154.9964152819998</c:v>
                </c:pt>
                <c:pt idx="109">
                  <c:v>3231.2362663879994</c:v>
                </c:pt>
                <c:pt idx="110">
                  <c:v>3272.3111244319998</c:v>
                </c:pt>
                <c:pt idx="111">
                  <c:v>3316.1069524860004</c:v>
                </c:pt>
                <c:pt idx="112">
                  <c:v>3309.7516088930001</c:v>
                </c:pt>
                <c:pt idx="113">
                  <c:v>3312.1840087830001</c:v>
                </c:pt>
                <c:pt idx="114">
                  <c:v>3304.7887035740005</c:v>
                </c:pt>
                <c:pt idx="115">
                  <c:v>3336.7940693019996</c:v>
                </c:pt>
                <c:pt idx="116">
                  <c:v>3348.1018238299994</c:v>
                </c:pt>
                <c:pt idx="117">
                  <c:v>3365.8003475459996</c:v>
                </c:pt>
                <c:pt idx="118">
                  <c:v>3361.6717527820001</c:v>
                </c:pt>
                <c:pt idx="119">
                  <c:v>3368.1273989790006</c:v>
                </c:pt>
                <c:pt idx="120">
                  <c:v>3361.222511121</c:v>
                </c:pt>
                <c:pt idx="121">
                  <c:v>3349.4751018419997</c:v>
                </c:pt>
                <c:pt idx="122">
                  <c:v>3349.1503111509996</c:v>
                </c:pt>
                <c:pt idx="123">
                  <c:v>3352.6911618360004</c:v>
                </c:pt>
                <c:pt idx="124">
                  <c:v>3359.2143663750003</c:v>
                </c:pt>
                <c:pt idx="125">
                  <c:v>3368.208983003</c:v>
                </c:pt>
                <c:pt idx="126">
                  <c:v>3348.4268771769994</c:v>
                </c:pt>
                <c:pt idx="127">
                  <c:v>3339.283616622</c:v>
                </c:pt>
                <c:pt idx="128">
                  <c:v>3337.3337179749997</c:v>
                </c:pt>
                <c:pt idx="129">
                  <c:v>3338.1412481850002</c:v>
                </c:pt>
                <c:pt idx="130">
                  <c:v>3341.9001638079999</c:v>
                </c:pt>
                <c:pt idx="131">
                  <c:v>3340.5813706953131</c:v>
                </c:pt>
                <c:pt idx="132">
                  <c:v>3342.3053361848688</c:v>
                </c:pt>
                <c:pt idx="133">
                  <c:v>3331.3239180074497</c:v>
                </c:pt>
                <c:pt idx="134">
                  <c:v>3339.3655040141462</c:v>
                </c:pt>
                <c:pt idx="135">
                  <c:v>3352.8969257531598</c:v>
                </c:pt>
                <c:pt idx="136">
                  <c:v>3355.7522869381069</c:v>
                </c:pt>
                <c:pt idx="137">
                  <c:v>3366.5077382644831</c:v>
                </c:pt>
                <c:pt idx="138">
                  <c:v>3372.6157403625507</c:v>
                </c:pt>
                <c:pt idx="139">
                  <c:v>3374.1960108965759</c:v>
                </c:pt>
                <c:pt idx="140">
                  <c:v>3389.0946509806936</c:v>
                </c:pt>
                <c:pt idx="141">
                  <c:v>3402.4685187335122</c:v>
                </c:pt>
                <c:pt idx="142">
                  <c:v>3416.7202670046654</c:v>
                </c:pt>
                <c:pt idx="143">
                  <c:v>3428.0553418828358</c:v>
                </c:pt>
                <c:pt idx="144">
                  <c:v>3462.9535858131967</c:v>
                </c:pt>
                <c:pt idx="145">
                  <c:v>3471.8333849917899</c:v>
                </c:pt>
                <c:pt idx="146">
                  <c:v>3481.7594936364521</c:v>
                </c:pt>
                <c:pt idx="147">
                  <c:v>3473.5560860508303</c:v>
                </c:pt>
                <c:pt idx="148">
                  <c:v>3506.5256829470627</c:v>
                </c:pt>
                <c:pt idx="149">
                  <c:v>3531.3613151345576</c:v>
                </c:pt>
                <c:pt idx="150">
                  <c:v>3544.0561857542302</c:v>
                </c:pt>
                <c:pt idx="151">
                  <c:v>3559.563671256039</c:v>
                </c:pt>
                <c:pt idx="152">
                  <c:v>3582.7594358005672</c:v>
                </c:pt>
                <c:pt idx="153">
                  <c:v>3591.3115980105658</c:v>
                </c:pt>
                <c:pt idx="154">
                  <c:v>3620.9446454896756</c:v>
                </c:pt>
                <c:pt idx="155">
                  <c:v>3644.3751523187598</c:v>
                </c:pt>
                <c:pt idx="156">
                  <c:v>3664.7585737554082</c:v>
                </c:pt>
                <c:pt idx="157">
                  <c:v>3649.8820988248099</c:v>
                </c:pt>
                <c:pt idx="158">
                  <c:v>3670.7966420003695</c:v>
                </c:pt>
                <c:pt idx="159">
                  <c:v>3695.9854655869422</c:v>
                </c:pt>
                <c:pt idx="160">
                  <c:v>3722.5652250084577</c:v>
                </c:pt>
                <c:pt idx="161">
                  <c:v>3747.5207276542192</c:v>
                </c:pt>
                <c:pt idx="162">
                  <c:v>3796.3591086896013</c:v>
                </c:pt>
                <c:pt idx="163">
                  <c:v>3804.6248712156007</c:v>
                </c:pt>
              </c:numCache>
            </c:numRef>
          </c:val>
          <c:smooth val="0"/>
          <c:extLst>
            <c:ext xmlns:c16="http://schemas.microsoft.com/office/drawing/2014/chart" uri="{C3380CC4-5D6E-409C-BE32-E72D297353CC}">
              <c16:uniqueId val="{00000003-591A-4A93-ADAD-05EECA2D385A}"/>
            </c:ext>
          </c:extLst>
        </c:ser>
        <c:ser>
          <c:idx val="2"/>
          <c:order val="2"/>
          <c:tx>
            <c:v>GDP (sum of last 4 quarters, right-hand axis)</c:v>
          </c:tx>
          <c:spPr>
            <a:ln w="28575">
              <a:solidFill>
                <a:schemeClr val="accent3"/>
              </a:solidFill>
              <a:prstDash val="solid"/>
            </a:ln>
          </c:spPr>
          <c:marker>
            <c:symbol val="none"/>
          </c:marker>
          <c:cat>
            <c:numRef>
              <c:f>'Credit &amp; GDP'!$A$8:$A$497</c:f>
              <c:numCache>
                <c:formatCode>m/d/yyyy</c:formatCode>
                <c:ptCount val="164"/>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44500</c:v>
                </c:pt>
              </c:numCache>
            </c:numRef>
          </c:cat>
          <c:val>
            <c:numRef>
              <c:f>'Credit &amp; GDP'!$D$8:$D$497</c:f>
              <c:numCache>
                <c:formatCode>0.00</c:formatCode>
                <c:ptCount val="164"/>
                <c:pt idx="0">
                  <c:v>401.09208454653418</c:v>
                </c:pt>
                <c:pt idx="1">
                  <c:v>408.94756058267677</c:v>
                </c:pt>
                <c:pt idx="2">
                  <c:v>419.99546227413248</c:v>
                </c:pt>
                <c:pt idx="3">
                  <c:v>431.73393523882879</c:v>
                </c:pt>
                <c:pt idx="4">
                  <c:v>444.67079560332093</c:v>
                </c:pt>
                <c:pt idx="5">
                  <c:v>460.24441417847078</c:v>
                </c:pt>
                <c:pt idx="6">
                  <c:v>476.3691039380725</c:v>
                </c:pt>
                <c:pt idx="7">
                  <c:v>491.63704662173507</c:v>
                </c:pt>
                <c:pt idx="8">
                  <c:v>506.112681399351</c:v>
                </c:pt>
                <c:pt idx="9">
                  <c:v>519.51203604785383</c:v>
                </c:pt>
                <c:pt idx="10">
                  <c:v>529.55928681258752</c:v>
                </c:pt>
                <c:pt idx="11">
                  <c:v>542.80616148107674</c:v>
                </c:pt>
                <c:pt idx="12">
                  <c:v>556.54029728776311</c:v>
                </c:pt>
                <c:pt idx="13">
                  <c:v>570.19344423897201</c:v>
                </c:pt>
                <c:pt idx="14">
                  <c:v>585.40890301749062</c:v>
                </c:pt>
                <c:pt idx="15">
                  <c:v>598.56592895099573</c:v>
                </c:pt>
                <c:pt idx="16">
                  <c:v>609.65232285706202</c:v>
                </c:pt>
                <c:pt idx="17">
                  <c:v>621.58715309211334</c:v>
                </c:pt>
                <c:pt idx="18">
                  <c:v>634.89372365788802</c:v>
                </c:pt>
                <c:pt idx="19">
                  <c:v>651.16691512943248</c:v>
                </c:pt>
                <c:pt idx="20">
                  <c:v>668.54839469430476</c:v>
                </c:pt>
                <c:pt idx="21">
                  <c:v>686.1721277146911</c:v>
                </c:pt>
                <c:pt idx="22">
                  <c:v>696.49065723115791</c:v>
                </c:pt>
                <c:pt idx="23">
                  <c:v>706.11715640175566</c:v>
                </c:pt>
                <c:pt idx="24">
                  <c:v>710.96424112028058</c:v>
                </c:pt>
                <c:pt idx="25">
                  <c:v>721.85313944114887</c:v>
                </c:pt>
                <c:pt idx="26">
                  <c:v>729.61886634515372</c:v>
                </c:pt>
                <c:pt idx="27">
                  <c:v>741.51589590099843</c:v>
                </c:pt>
                <c:pt idx="28">
                  <c:v>754.11372281270587</c:v>
                </c:pt>
                <c:pt idx="29">
                  <c:v>760.3442689107427</c:v>
                </c:pt>
                <c:pt idx="30">
                  <c:v>768.23718878259331</c:v>
                </c:pt>
                <c:pt idx="31">
                  <c:v>775.65023794075751</c:v>
                </c:pt>
                <c:pt idx="32">
                  <c:v>787.51496244806651</c:v>
                </c:pt>
                <c:pt idx="33">
                  <c:v>798.14314778349751</c:v>
                </c:pt>
                <c:pt idx="34">
                  <c:v>808.62267762947363</c:v>
                </c:pt>
                <c:pt idx="35">
                  <c:v>817.46633614093264</c:v>
                </c:pt>
                <c:pt idx="36">
                  <c:v>826.6854707013083</c:v>
                </c:pt>
                <c:pt idx="37">
                  <c:v>836.717860540267</c:v>
                </c:pt>
                <c:pt idx="38">
                  <c:v>847.89319739264363</c:v>
                </c:pt>
                <c:pt idx="39">
                  <c:v>855.59999999999991</c:v>
                </c:pt>
                <c:pt idx="40">
                  <c:v>865.60000000000014</c:v>
                </c:pt>
                <c:pt idx="41">
                  <c:v>873.6</c:v>
                </c:pt>
                <c:pt idx="42">
                  <c:v>883.7</c:v>
                </c:pt>
                <c:pt idx="43">
                  <c:v>890.5</c:v>
                </c:pt>
                <c:pt idx="44">
                  <c:v>898.4</c:v>
                </c:pt>
                <c:pt idx="45">
                  <c:v>903.4</c:v>
                </c:pt>
                <c:pt idx="46">
                  <c:v>910.9</c:v>
                </c:pt>
                <c:pt idx="47">
                  <c:v>923</c:v>
                </c:pt>
                <c:pt idx="48">
                  <c:v>922.7</c:v>
                </c:pt>
                <c:pt idx="49">
                  <c:v>924.3</c:v>
                </c:pt>
                <c:pt idx="50">
                  <c:v>925</c:v>
                </c:pt>
                <c:pt idx="51">
                  <c:v>928.5</c:v>
                </c:pt>
                <c:pt idx="52">
                  <c:v>939</c:v>
                </c:pt>
                <c:pt idx="53">
                  <c:v>958.69999999999993</c:v>
                </c:pt>
                <c:pt idx="54">
                  <c:v>973.7</c:v>
                </c:pt>
                <c:pt idx="55">
                  <c:v>993.3</c:v>
                </c:pt>
                <c:pt idx="56">
                  <c:v>1009.3</c:v>
                </c:pt>
                <c:pt idx="57">
                  <c:v>1018.4000000000001</c:v>
                </c:pt>
                <c:pt idx="58">
                  <c:v>1028.4000000000001</c:v>
                </c:pt>
                <c:pt idx="59">
                  <c:v>1036.3999999999999</c:v>
                </c:pt>
                <c:pt idx="60">
                  <c:v>1042.8999999999999</c:v>
                </c:pt>
                <c:pt idx="61">
                  <c:v>1056.6000000000001</c:v>
                </c:pt>
                <c:pt idx="62">
                  <c:v>1073.4000000000001</c:v>
                </c:pt>
                <c:pt idx="63">
                  <c:v>1088.0999999999999</c:v>
                </c:pt>
                <c:pt idx="64">
                  <c:v>1101.1999999999998</c:v>
                </c:pt>
                <c:pt idx="65">
                  <c:v>1117.8</c:v>
                </c:pt>
                <c:pt idx="66">
                  <c:v>1130</c:v>
                </c:pt>
                <c:pt idx="67">
                  <c:v>1146.0999999999999</c:v>
                </c:pt>
                <c:pt idx="68">
                  <c:v>1160.5999999999999</c:v>
                </c:pt>
                <c:pt idx="69">
                  <c:v>1163.1000000000001</c:v>
                </c:pt>
                <c:pt idx="70">
                  <c:v>1175.0999999999999</c:v>
                </c:pt>
                <c:pt idx="71">
                  <c:v>1186</c:v>
                </c:pt>
                <c:pt idx="72">
                  <c:v>1193.9000000000001</c:v>
                </c:pt>
                <c:pt idx="73">
                  <c:v>1209.5999999999999</c:v>
                </c:pt>
                <c:pt idx="74">
                  <c:v>1222.4000000000001</c:v>
                </c:pt>
                <c:pt idx="75">
                  <c:v>1241.5</c:v>
                </c:pt>
                <c:pt idx="76">
                  <c:v>1262.0999999999999</c:v>
                </c:pt>
                <c:pt idx="77">
                  <c:v>1282.5</c:v>
                </c:pt>
                <c:pt idx="78">
                  <c:v>1303.3</c:v>
                </c:pt>
                <c:pt idx="79">
                  <c:v>1326.8999999999999</c:v>
                </c:pt>
                <c:pt idx="80">
                  <c:v>1339.5</c:v>
                </c:pt>
                <c:pt idx="81">
                  <c:v>1351.1999999999998</c:v>
                </c:pt>
                <c:pt idx="82">
                  <c:v>1364.3000000000002</c:v>
                </c:pt>
                <c:pt idx="83">
                  <c:v>1371.6</c:v>
                </c:pt>
                <c:pt idx="84">
                  <c:v>1379.8999999999999</c:v>
                </c:pt>
                <c:pt idx="85">
                  <c:v>1392.8</c:v>
                </c:pt>
                <c:pt idx="86">
                  <c:v>1402.3</c:v>
                </c:pt>
                <c:pt idx="87">
                  <c:v>1410.1999999999998</c:v>
                </c:pt>
                <c:pt idx="88">
                  <c:v>1419.7</c:v>
                </c:pt>
                <c:pt idx="89">
                  <c:v>1421.5</c:v>
                </c:pt>
                <c:pt idx="90">
                  <c:v>1426.1</c:v>
                </c:pt>
                <c:pt idx="91">
                  <c:v>1436.8000000000002</c:v>
                </c:pt>
                <c:pt idx="92">
                  <c:v>1450.1</c:v>
                </c:pt>
                <c:pt idx="93">
                  <c:v>1468.6000000000001</c:v>
                </c:pt>
                <c:pt idx="94">
                  <c:v>1487.2</c:v>
                </c:pt>
                <c:pt idx="95">
                  <c:v>1506.1000000000001</c:v>
                </c:pt>
                <c:pt idx="96">
                  <c:v>1518.2</c:v>
                </c:pt>
                <c:pt idx="97">
                  <c:v>1544</c:v>
                </c:pt>
                <c:pt idx="98">
                  <c:v>1566.6000000000001</c:v>
                </c:pt>
                <c:pt idx="99">
                  <c:v>1586.1</c:v>
                </c:pt>
                <c:pt idx="100">
                  <c:v>1613</c:v>
                </c:pt>
                <c:pt idx="101">
                  <c:v>1639.4</c:v>
                </c:pt>
                <c:pt idx="102">
                  <c:v>1665.1</c:v>
                </c:pt>
                <c:pt idx="103">
                  <c:v>1682.3</c:v>
                </c:pt>
                <c:pt idx="104">
                  <c:v>1698.8000000000002</c:v>
                </c:pt>
                <c:pt idx="105">
                  <c:v>1703.1000000000001</c:v>
                </c:pt>
                <c:pt idx="106">
                  <c:v>1714.3</c:v>
                </c:pt>
                <c:pt idx="107">
                  <c:v>1738.9</c:v>
                </c:pt>
                <c:pt idx="108">
                  <c:v>1755.6</c:v>
                </c:pt>
                <c:pt idx="109">
                  <c:v>1780.5</c:v>
                </c:pt>
                <c:pt idx="110">
                  <c:v>1802.1</c:v>
                </c:pt>
                <c:pt idx="111">
                  <c:v>1801.5</c:v>
                </c:pt>
                <c:pt idx="112">
                  <c:v>1789.5</c:v>
                </c:pt>
                <c:pt idx="113">
                  <c:v>1759.4</c:v>
                </c:pt>
                <c:pt idx="114">
                  <c:v>1734.3</c:v>
                </c:pt>
                <c:pt idx="115">
                  <c:v>1722.1000000000001</c:v>
                </c:pt>
                <c:pt idx="116">
                  <c:v>1731.8</c:v>
                </c:pt>
                <c:pt idx="117">
                  <c:v>1759.8000000000002</c:v>
                </c:pt>
                <c:pt idx="118">
                  <c:v>1786.3999999999999</c:v>
                </c:pt>
                <c:pt idx="119">
                  <c:v>1810.9</c:v>
                </c:pt>
                <c:pt idx="120">
                  <c:v>1830.1000000000001</c:v>
                </c:pt>
                <c:pt idx="121">
                  <c:v>1842.1</c:v>
                </c:pt>
                <c:pt idx="122">
                  <c:v>1842.8000000000002</c:v>
                </c:pt>
                <c:pt idx="123">
                  <c:v>1846.8</c:v>
                </c:pt>
                <c:pt idx="124">
                  <c:v>1854.6999999999998</c:v>
                </c:pt>
                <c:pt idx="125">
                  <c:v>1865.8</c:v>
                </c:pt>
                <c:pt idx="126">
                  <c:v>1883.4</c:v>
                </c:pt>
                <c:pt idx="127">
                  <c:v>1895</c:v>
                </c:pt>
                <c:pt idx="128">
                  <c:v>1901.7</c:v>
                </c:pt>
                <c:pt idx="129">
                  <c:v>1911.5</c:v>
                </c:pt>
                <c:pt idx="130">
                  <c:v>1919.6000000000001</c:v>
                </c:pt>
                <c:pt idx="131">
                  <c:v>1929.7</c:v>
                </c:pt>
                <c:pt idx="132">
                  <c:v>1945</c:v>
                </c:pt>
                <c:pt idx="133">
                  <c:v>1952.7</c:v>
                </c:pt>
                <c:pt idx="134">
                  <c:v>1964.2</c:v>
                </c:pt>
                <c:pt idx="135">
                  <c:v>1981.2</c:v>
                </c:pt>
                <c:pt idx="136">
                  <c:v>1997.5</c:v>
                </c:pt>
                <c:pt idx="137">
                  <c:v>2015.8000000000002</c:v>
                </c:pt>
                <c:pt idx="138">
                  <c:v>2028</c:v>
                </c:pt>
                <c:pt idx="139">
                  <c:v>2036.4</c:v>
                </c:pt>
                <c:pt idx="140">
                  <c:v>2045.3</c:v>
                </c:pt>
                <c:pt idx="141">
                  <c:v>2065.9</c:v>
                </c:pt>
                <c:pt idx="142">
                  <c:v>2081.5</c:v>
                </c:pt>
                <c:pt idx="143">
                  <c:v>2107.8000000000002</c:v>
                </c:pt>
                <c:pt idx="144">
                  <c:v>2133.6</c:v>
                </c:pt>
                <c:pt idx="145">
                  <c:v>2157.9</c:v>
                </c:pt>
                <c:pt idx="146">
                  <c:v>2177.5</c:v>
                </c:pt>
                <c:pt idx="147">
                  <c:v>2193</c:v>
                </c:pt>
                <c:pt idx="148">
                  <c:v>2201</c:v>
                </c:pt>
                <c:pt idx="149">
                  <c:v>2211.8999999999996</c:v>
                </c:pt>
                <c:pt idx="150">
                  <c:v>2231</c:v>
                </c:pt>
                <c:pt idx="151">
                  <c:v>2253.3000000000002</c:v>
                </c:pt>
                <c:pt idx="152">
                  <c:v>2272.9</c:v>
                </c:pt>
                <c:pt idx="153">
                  <c:v>2288.6000000000004</c:v>
                </c:pt>
                <c:pt idx="154">
                  <c:v>2305.1000000000004</c:v>
                </c:pt>
                <c:pt idx="155">
                  <c:v>2318.1000000000004</c:v>
                </c:pt>
                <c:pt idx="156">
                  <c:v>2336.4</c:v>
                </c:pt>
                <c:pt idx="157">
                  <c:v>2312.6999999999998</c:v>
                </c:pt>
                <c:pt idx="158">
                  <c:v>2320</c:v>
                </c:pt>
                <c:pt idx="159">
                  <c:v>2329.5</c:v>
                </c:pt>
                <c:pt idx="160">
                  <c:v>2332.6</c:v>
                </c:pt>
                <c:pt idx="161">
                  <c:v>2396.5</c:v>
                </c:pt>
                <c:pt idx="162">
                  <c:v>2438.7000000000003</c:v>
                </c:pt>
              </c:numCache>
            </c:numRef>
          </c:val>
          <c:smooth val="0"/>
          <c:extLst>
            <c:ext xmlns:c16="http://schemas.microsoft.com/office/drawing/2014/chart" uri="{C3380CC4-5D6E-409C-BE32-E72D297353CC}">
              <c16:uniqueId val="{00000004-591A-4A93-ADAD-05EECA2D385A}"/>
            </c:ext>
          </c:extLst>
        </c:ser>
        <c:dLbls>
          <c:showLegendKey val="0"/>
          <c:showVal val="0"/>
          <c:showCatName val="0"/>
          <c:showSerName val="0"/>
          <c:showPercent val="0"/>
          <c:showBubbleSize val="0"/>
        </c:dLbls>
        <c:marker val="1"/>
        <c:smooth val="0"/>
        <c:axId val="247743616"/>
        <c:axId val="244952448"/>
      </c:lineChart>
      <c:dateAx>
        <c:axId val="244949376"/>
        <c:scaling>
          <c:orientation val="minMax"/>
          <c:min val="29587"/>
        </c:scaling>
        <c:delete val="0"/>
        <c:axPos val="b"/>
        <c:numFmt formatCode="yyyy" sourceLinked="0"/>
        <c:majorTickMark val="out"/>
        <c:minorTickMark val="out"/>
        <c:tickLblPos val="low"/>
        <c:spPr>
          <a:ln w="9525">
            <a:solidFill>
              <a:srgbClr val="7F7F7F"/>
            </a:solidFill>
          </a:ln>
        </c:spPr>
        <c:crossAx val="244950912"/>
        <c:crosses val="autoZero"/>
        <c:auto val="1"/>
        <c:lblOffset val="100"/>
        <c:baseTimeUnit val="months"/>
        <c:majorUnit val="3"/>
        <c:majorTimeUnit val="years"/>
        <c:minorUnit val="1"/>
        <c:minorTimeUnit val="years"/>
      </c:dateAx>
      <c:valAx>
        <c:axId val="244950912"/>
        <c:scaling>
          <c:orientation val="minMax"/>
          <c:max val="300"/>
          <c:min val="6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44949376"/>
        <c:crosses val="autoZero"/>
        <c:crossBetween val="between"/>
        <c:majorUnit val="40"/>
      </c:valAx>
      <c:valAx>
        <c:axId val="244952448"/>
        <c:scaling>
          <c:orientation val="minMax"/>
          <c:max val="6000"/>
          <c:min val="0"/>
        </c:scaling>
        <c:delete val="0"/>
        <c:axPos val="r"/>
        <c:numFmt formatCode="#,##0" sourceLinked="0"/>
        <c:majorTickMark val="out"/>
        <c:minorTickMark val="none"/>
        <c:tickLblPos val="nextTo"/>
        <c:spPr>
          <a:ln>
            <a:noFill/>
          </a:ln>
        </c:spPr>
        <c:crossAx val="247743616"/>
        <c:crosses val="max"/>
        <c:crossBetween val="between"/>
        <c:majorUnit val="1000"/>
      </c:valAx>
      <c:dateAx>
        <c:axId val="247743616"/>
        <c:scaling>
          <c:orientation val="minMax"/>
        </c:scaling>
        <c:delete val="1"/>
        <c:axPos val="b"/>
        <c:numFmt formatCode="m/d/yyyy" sourceLinked="1"/>
        <c:majorTickMark val="out"/>
        <c:minorTickMark val="none"/>
        <c:tickLblPos val="nextTo"/>
        <c:crossAx val="244952448"/>
        <c:crosses val="autoZero"/>
        <c:auto val="1"/>
        <c:lblOffset val="100"/>
        <c:baseTimeUnit val="month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r"/>
      <c:layout>
        <c:manualLayout>
          <c:xMode val="edge"/>
          <c:yMode val="edge"/>
          <c:x val="0"/>
          <c:y val="0.87665198237885467"/>
          <c:w val="0.77586066827853417"/>
          <c:h val="0.12334801762114538"/>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25891094874091E-2"/>
          <c:y val="6.7472528745236016E-2"/>
          <c:w val="0.90934480078119495"/>
          <c:h val="0.81261142165553035"/>
        </c:manualLayout>
      </c:layout>
      <c:barChart>
        <c:barDir val="col"/>
        <c:grouping val="clustered"/>
        <c:varyColors val="0"/>
        <c:ser>
          <c:idx val="0"/>
          <c:order val="3"/>
          <c:tx>
            <c:v>Growth in real house prices (right-hand axis)</c:v>
          </c:tx>
          <c:spPr>
            <a:solidFill>
              <a:schemeClr val="accent4"/>
            </a:solidFill>
            <a:ln w="19050">
              <a:solidFill>
                <a:schemeClr val="accent4"/>
              </a:solidFill>
            </a:ln>
          </c:spPr>
          <c:invertIfNegative val="0"/>
          <c:cat>
            <c:numRef>
              <c:f>'House prices &amp; income'!$A$8:$A$199</c:f>
              <c:numCache>
                <c:formatCode>m/d/yyyy</c:formatCode>
                <c:ptCount val="192"/>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pt idx="188">
                  <c:v>44196</c:v>
                </c:pt>
                <c:pt idx="189">
                  <c:v>44286</c:v>
                </c:pt>
                <c:pt idx="190">
                  <c:v>44377</c:v>
                </c:pt>
                <c:pt idx="191">
                  <c:v>44469</c:v>
                </c:pt>
              </c:numCache>
            </c:numRef>
          </c:cat>
          <c:val>
            <c:numRef>
              <c:f>'House prices &amp; income'!$E$8:$E$199</c:f>
              <c:numCache>
                <c:formatCode>0.00</c:formatCode>
                <c:ptCount val="192"/>
                <c:pt idx="0">
                  <c:v>4.0829781723684899</c:v>
                </c:pt>
                <c:pt idx="1">
                  <c:v>-2.7899160727045569</c:v>
                </c:pt>
                <c:pt idx="2">
                  <c:v>-9.2679277021423303</c:v>
                </c:pt>
                <c:pt idx="3">
                  <c:v>-14.123780264292451</c:v>
                </c:pt>
                <c:pt idx="4">
                  <c:v>-10.382195083635636</c:v>
                </c:pt>
                <c:pt idx="5">
                  <c:v>-1.5457851390227373</c:v>
                </c:pt>
                <c:pt idx="6">
                  <c:v>6.4295396853653708</c:v>
                </c:pt>
                <c:pt idx="7">
                  <c:v>12.828309302732531</c:v>
                </c:pt>
                <c:pt idx="8">
                  <c:v>9.3856259837509892</c:v>
                </c:pt>
                <c:pt idx="9">
                  <c:v>4.2516014152641946</c:v>
                </c:pt>
                <c:pt idx="10">
                  <c:v>-0.7395774068962413</c:v>
                </c:pt>
                <c:pt idx="11">
                  <c:v>-2.7530417365849158</c:v>
                </c:pt>
                <c:pt idx="12">
                  <c:v>-1.6883861752666207</c:v>
                </c:pt>
                <c:pt idx="13">
                  <c:v>-2.3138341111722083</c:v>
                </c:pt>
                <c:pt idx="14">
                  <c:v>4.2371777403453104</c:v>
                </c:pt>
                <c:pt idx="15">
                  <c:v>5.4781108005229839</c:v>
                </c:pt>
                <c:pt idx="16">
                  <c:v>6.6095490863588013</c:v>
                </c:pt>
                <c:pt idx="17">
                  <c:v>10.394145679369338</c:v>
                </c:pt>
                <c:pt idx="18">
                  <c:v>7.7743291080512034</c:v>
                </c:pt>
                <c:pt idx="19">
                  <c:v>7.0532801385504662</c:v>
                </c:pt>
                <c:pt idx="20">
                  <c:v>4.8999563373542721</c:v>
                </c:pt>
                <c:pt idx="21">
                  <c:v>3.3152777020013069</c:v>
                </c:pt>
                <c:pt idx="22">
                  <c:v>2.0148955711952077</c:v>
                </c:pt>
                <c:pt idx="23">
                  <c:v>-1.0636039156545762</c:v>
                </c:pt>
                <c:pt idx="24">
                  <c:v>-2.6141870056728522</c:v>
                </c:pt>
                <c:pt idx="25">
                  <c:v>-8.3174368088195223</c:v>
                </c:pt>
                <c:pt idx="26">
                  <c:v>-12.906818498975214</c:v>
                </c:pt>
                <c:pt idx="27">
                  <c:v>-10.275466148402401</c:v>
                </c:pt>
                <c:pt idx="28">
                  <c:v>-10.839074425770079</c:v>
                </c:pt>
                <c:pt idx="29">
                  <c:v>-10.93745828158279</c:v>
                </c:pt>
                <c:pt idx="30">
                  <c:v>-13.439425825137485</c:v>
                </c:pt>
                <c:pt idx="31">
                  <c:v>-17.633657959359748</c:v>
                </c:pt>
                <c:pt idx="32">
                  <c:v>-17.053442805224282</c:v>
                </c:pt>
                <c:pt idx="33">
                  <c:v>-16.597223194701151</c:v>
                </c:pt>
                <c:pt idx="34">
                  <c:v>-10.838104877011002</c:v>
                </c:pt>
                <c:pt idx="35">
                  <c:v>-9.4162233855018425</c:v>
                </c:pt>
                <c:pt idx="36">
                  <c:v>-8.0982047548852627</c:v>
                </c:pt>
                <c:pt idx="37">
                  <c:v>2.1548930895524121</c:v>
                </c:pt>
                <c:pt idx="38">
                  <c:v>14.37869476126532</c:v>
                </c:pt>
                <c:pt idx="39">
                  <c:v>18.904235713075579</c:v>
                </c:pt>
                <c:pt idx="40">
                  <c:v>20.034411628820116</c:v>
                </c:pt>
                <c:pt idx="41">
                  <c:v>16.179889523072699</c:v>
                </c:pt>
                <c:pt idx="42">
                  <c:v>4.8665057875708184</c:v>
                </c:pt>
                <c:pt idx="43">
                  <c:v>4.301576028075349</c:v>
                </c:pt>
                <c:pt idx="44">
                  <c:v>7.3814945235126883</c:v>
                </c:pt>
                <c:pt idx="45">
                  <c:v>5.8825214349601085</c:v>
                </c:pt>
                <c:pt idx="46">
                  <c:v>9.8707800158124073</c:v>
                </c:pt>
                <c:pt idx="47">
                  <c:v>17.998635093970105</c:v>
                </c:pt>
                <c:pt idx="48">
                  <c:v>17.443344155439977</c:v>
                </c:pt>
                <c:pt idx="49">
                  <c:v>24.113172041342025</c:v>
                </c:pt>
                <c:pt idx="50">
                  <c:v>16.602334097308802</c:v>
                </c:pt>
                <c:pt idx="51">
                  <c:v>3.7592884323739417</c:v>
                </c:pt>
                <c:pt idx="52">
                  <c:v>0.91132491751737543</c:v>
                </c:pt>
                <c:pt idx="53">
                  <c:v>-12.279989947641933</c:v>
                </c:pt>
                <c:pt idx="54">
                  <c:v>-11.651965332821945</c:v>
                </c:pt>
                <c:pt idx="55">
                  <c:v>-10.105911183817874</c:v>
                </c:pt>
                <c:pt idx="56">
                  <c:v>-11.690158198308854</c:v>
                </c:pt>
                <c:pt idx="57">
                  <c:v>-5.7236277944173075</c:v>
                </c:pt>
                <c:pt idx="58">
                  <c:v>-4.61711404696723</c:v>
                </c:pt>
                <c:pt idx="59">
                  <c:v>-1.7335295785728677</c:v>
                </c:pt>
                <c:pt idx="60">
                  <c:v>-0.43279638766301476</c:v>
                </c:pt>
                <c:pt idx="61">
                  <c:v>-2.537950427208957</c:v>
                </c:pt>
                <c:pt idx="62">
                  <c:v>-3.3339853417329701</c:v>
                </c:pt>
                <c:pt idx="63">
                  <c:v>-6.7862964229513771</c:v>
                </c:pt>
                <c:pt idx="64">
                  <c:v>-8.2862068978843855</c:v>
                </c:pt>
                <c:pt idx="65">
                  <c:v>-11.338806041281691</c:v>
                </c:pt>
                <c:pt idx="66">
                  <c:v>-8.8140022957595932</c:v>
                </c:pt>
                <c:pt idx="67">
                  <c:v>-7.6786787127813945</c:v>
                </c:pt>
                <c:pt idx="68">
                  <c:v>-8.3293858746249612</c:v>
                </c:pt>
                <c:pt idx="69">
                  <c:v>-1.7968190646594606</c:v>
                </c:pt>
                <c:pt idx="70">
                  <c:v>-2.990012327531244</c:v>
                </c:pt>
                <c:pt idx="71">
                  <c:v>-1.746245700019633</c:v>
                </c:pt>
                <c:pt idx="72">
                  <c:v>0.74919067390193383</c:v>
                </c:pt>
                <c:pt idx="73">
                  <c:v>-0.19848012312335683</c:v>
                </c:pt>
                <c:pt idx="74">
                  <c:v>-1.3412687291854075</c:v>
                </c:pt>
                <c:pt idx="75">
                  <c:v>-3.0565514801641602</c:v>
                </c:pt>
                <c:pt idx="76">
                  <c:v>-6.4663386245431109</c:v>
                </c:pt>
                <c:pt idx="77">
                  <c:v>-7.0053305788490334</c:v>
                </c:pt>
                <c:pt idx="78">
                  <c:v>-7.1051174005588802</c:v>
                </c:pt>
                <c:pt idx="79">
                  <c:v>-1.0522791084316752</c:v>
                </c:pt>
                <c:pt idx="80">
                  <c:v>7.593171841326174</c:v>
                </c:pt>
                <c:pt idx="81">
                  <c:v>14.087425252171659</c:v>
                </c:pt>
                <c:pt idx="82">
                  <c:v>14.195498671169538</c:v>
                </c:pt>
                <c:pt idx="83">
                  <c:v>7.2252898633833995</c:v>
                </c:pt>
                <c:pt idx="84">
                  <c:v>3.0238456330396124</c:v>
                </c:pt>
                <c:pt idx="85">
                  <c:v>-0.36534637726387542</c:v>
                </c:pt>
                <c:pt idx="86">
                  <c:v>3.8177867764320972</c:v>
                </c:pt>
                <c:pt idx="87">
                  <c:v>8.5411703105787709</c:v>
                </c:pt>
                <c:pt idx="88">
                  <c:v>10.733384291469994</c:v>
                </c:pt>
                <c:pt idx="89">
                  <c:v>10.122815612554504</c:v>
                </c:pt>
                <c:pt idx="90">
                  <c:v>8.388197695264088</c:v>
                </c:pt>
                <c:pt idx="91">
                  <c:v>8.1727739817522469</c:v>
                </c:pt>
                <c:pt idx="92">
                  <c:v>8.8376638234004758</c:v>
                </c:pt>
                <c:pt idx="93">
                  <c:v>10.698560957754321</c:v>
                </c:pt>
                <c:pt idx="94">
                  <c:v>10.730845126341283</c:v>
                </c:pt>
                <c:pt idx="95">
                  <c:v>9.624715030218578</c:v>
                </c:pt>
                <c:pt idx="96">
                  <c:v>7.255608032324945</c:v>
                </c:pt>
                <c:pt idx="97">
                  <c:v>6.0467547725870041</c:v>
                </c:pt>
                <c:pt idx="98">
                  <c:v>7.8486846438291735</c:v>
                </c:pt>
                <c:pt idx="99">
                  <c:v>7.1071496874307138</c:v>
                </c:pt>
                <c:pt idx="100">
                  <c:v>8.5445448107623889</c:v>
                </c:pt>
                <c:pt idx="101">
                  <c:v>7.8558656325387943</c:v>
                </c:pt>
                <c:pt idx="102">
                  <c:v>4.9281063698063843</c:v>
                </c:pt>
                <c:pt idx="103">
                  <c:v>4.4730816808692619</c:v>
                </c:pt>
                <c:pt idx="104">
                  <c:v>2.0498095473574951</c:v>
                </c:pt>
                <c:pt idx="105">
                  <c:v>2.031320379244872</c:v>
                </c:pt>
                <c:pt idx="106">
                  <c:v>3.1274089033921371</c:v>
                </c:pt>
                <c:pt idx="107">
                  <c:v>3.9911963304882558</c:v>
                </c:pt>
                <c:pt idx="108">
                  <c:v>5.2951233991199054</c:v>
                </c:pt>
                <c:pt idx="109">
                  <c:v>5.7319599042155112</c:v>
                </c:pt>
                <c:pt idx="110">
                  <c:v>3.515943790630871</c:v>
                </c:pt>
                <c:pt idx="111">
                  <c:v>2.6060206644016981</c:v>
                </c:pt>
                <c:pt idx="112">
                  <c:v>1.4511681314576474</c:v>
                </c:pt>
                <c:pt idx="113">
                  <c:v>1.0927952314486955</c:v>
                </c:pt>
                <c:pt idx="114">
                  <c:v>1.7704838706684933</c:v>
                </c:pt>
                <c:pt idx="115">
                  <c:v>1.7096190871356054</c:v>
                </c:pt>
                <c:pt idx="116">
                  <c:v>2.2207269966071808</c:v>
                </c:pt>
                <c:pt idx="117">
                  <c:v>0.70791624731989522</c:v>
                </c:pt>
                <c:pt idx="118">
                  <c:v>1.7922844785878578</c:v>
                </c:pt>
                <c:pt idx="119">
                  <c:v>2.3969288457919902</c:v>
                </c:pt>
                <c:pt idx="120">
                  <c:v>2.8971042256328738</c:v>
                </c:pt>
                <c:pt idx="121">
                  <c:v>5.5190075989933529</c:v>
                </c:pt>
                <c:pt idx="122">
                  <c:v>6.4866107562236097</c:v>
                </c:pt>
                <c:pt idx="123">
                  <c:v>8.3927756135738782</c:v>
                </c:pt>
                <c:pt idx="124">
                  <c:v>10.230715683658875</c:v>
                </c:pt>
                <c:pt idx="125">
                  <c:v>11.824395259711284</c:v>
                </c:pt>
                <c:pt idx="126">
                  <c:v>13.79277241674075</c:v>
                </c:pt>
                <c:pt idx="127">
                  <c:v>16.685607871424523</c:v>
                </c:pt>
                <c:pt idx="128">
                  <c:v>19.856007439597256</c:v>
                </c:pt>
                <c:pt idx="129">
                  <c:v>22.963934016884124</c:v>
                </c:pt>
                <c:pt idx="130">
                  <c:v>22.79771708495597</c:v>
                </c:pt>
                <c:pt idx="131">
                  <c:v>17.825291944331955</c:v>
                </c:pt>
                <c:pt idx="132">
                  <c:v>13.21229890046196</c:v>
                </c:pt>
                <c:pt idx="133">
                  <c:v>8.2448241191191975</c:v>
                </c:pt>
                <c:pt idx="134">
                  <c:v>2.6522488382108689</c:v>
                </c:pt>
                <c:pt idx="135">
                  <c:v>1.5915953305546182</c:v>
                </c:pt>
                <c:pt idx="136">
                  <c:v>-1.0778691580753619</c:v>
                </c:pt>
                <c:pt idx="137">
                  <c:v>-3.898174683459632</c:v>
                </c:pt>
                <c:pt idx="138">
                  <c:v>-4.0977574500412395</c:v>
                </c:pt>
                <c:pt idx="139">
                  <c:v>-7.8883458036284608</c:v>
                </c:pt>
                <c:pt idx="140">
                  <c:v>-12.985803913603732</c:v>
                </c:pt>
                <c:pt idx="141">
                  <c:v>-16.329077220959597</c:v>
                </c:pt>
                <c:pt idx="142">
                  <c:v>-16.498956333043225</c:v>
                </c:pt>
                <c:pt idx="143">
                  <c:v>-12.908392417676229</c:v>
                </c:pt>
                <c:pt idx="144">
                  <c:v>-5.9424060711230293</c:v>
                </c:pt>
                <c:pt idx="145">
                  <c:v>-0.84675835334198091</c:v>
                </c:pt>
                <c:pt idx="146">
                  <c:v>1.0366020493358885</c:v>
                </c:pt>
                <c:pt idx="147">
                  <c:v>0.45178035455133436</c:v>
                </c:pt>
                <c:pt idx="148">
                  <c:v>0.52964867362019774</c:v>
                </c:pt>
                <c:pt idx="149">
                  <c:v>-2.4778484311035132</c:v>
                </c:pt>
                <c:pt idx="150">
                  <c:v>-3.522982183676826</c:v>
                </c:pt>
                <c:pt idx="151">
                  <c:v>-5.4075065720439301</c:v>
                </c:pt>
                <c:pt idx="152">
                  <c:v>-8.5262681362477934</c:v>
                </c:pt>
                <c:pt idx="153">
                  <c:v>-7.3233080414690122</c:v>
                </c:pt>
                <c:pt idx="154">
                  <c:v>-7.6841388439386265</c:v>
                </c:pt>
                <c:pt idx="155">
                  <c:v>-5.0752161832505411</c:v>
                </c:pt>
                <c:pt idx="156">
                  <c:v>-1.6896865239466541</c:v>
                </c:pt>
                <c:pt idx="157">
                  <c:v>0.57272006321362756</c:v>
                </c:pt>
                <c:pt idx="158">
                  <c:v>2.4772724105470267</c:v>
                </c:pt>
                <c:pt idx="159">
                  <c:v>2.2147962423086698</c:v>
                </c:pt>
                <c:pt idx="160">
                  <c:v>2.1247151368285255</c:v>
                </c:pt>
                <c:pt idx="161">
                  <c:v>1.6167048173523435</c:v>
                </c:pt>
                <c:pt idx="162">
                  <c:v>2.7438165506104895</c:v>
                </c:pt>
                <c:pt idx="163">
                  <c:v>3.3859598613147579</c:v>
                </c:pt>
                <c:pt idx="164">
                  <c:v>3.0325960824433951</c:v>
                </c:pt>
                <c:pt idx="165">
                  <c:v>5.6254602649976393</c:v>
                </c:pt>
                <c:pt idx="166">
                  <c:v>5.4356784168768657</c:v>
                </c:pt>
                <c:pt idx="167">
                  <c:v>5.5471639384409466</c:v>
                </c:pt>
                <c:pt idx="168">
                  <c:v>6.1334691127305829</c:v>
                </c:pt>
                <c:pt idx="169">
                  <c:v>4.8112569798411942</c:v>
                </c:pt>
                <c:pt idx="170">
                  <c:v>3.2094540001207816</c:v>
                </c:pt>
                <c:pt idx="171">
                  <c:v>3.9397991182564596</c:v>
                </c:pt>
                <c:pt idx="172">
                  <c:v>3.0135321444086483</c:v>
                </c:pt>
                <c:pt idx="173">
                  <c:v>1.9251737339653685</c:v>
                </c:pt>
                <c:pt idx="174">
                  <c:v>3.7843189349008099</c:v>
                </c:pt>
                <c:pt idx="175">
                  <c:v>3.0986974668564926</c:v>
                </c:pt>
                <c:pt idx="176">
                  <c:v>3.0368965115875612</c:v>
                </c:pt>
                <c:pt idx="177">
                  <c:v>4.616409190713</c:v>
                </c:pt>
                <c:pt idx="178">
                  <c:v>3.4175823569535302</c:v>
                </c:pt>
                <c:pt idx="179">
                  <c:v>2.2790096166698914</c:v>
                </c:pt>
                <c:pt idx="180">
                  <c:v>2.5582511309984124</c:v>
                </c:pt>
                <c:pt idx="181">
                  <c:v>1.2914761229557481</c:v>
                </c:pt>
                <c:pt idx="182">
                  <c:v>2.0599762020874657</c:v>
                </c:pt>
                <c:pt idx="183">
                  <c:v>2.97011378613663</c:v>
                </c:pt>
                <c:pt idx="184">
                  <c:v>2.3890031783869503</c:v>
                </c:pt>
                <c:pt idx="185">
                  <c:v>1.5770990863684053</c:v>
                </c:pt>
                <c:pt idx="186">
                  <c:v>1.7927538052953773</c:v>
                </c:pt>
                <c:pt idx="187">
                  <c:v>4.4601769297221372</c:v>
                </c:pt>
                <c:pt idx="188">
                  <c:v>8.3006554104850814</c:v>
                </c:pt>
                <c:pt idx="189">
                  <c:v>11.677390319426406</c:v>
                </c:pt>
                <c:pt idx="190">
                  <c:v>11.19478195295649</c:v>
                </c:pt>
                <c:pt idx="191">
                  <c:v>7.713845227774585</c:v>
                </c:pt>
              </c:numCache>
            </c:numRef>
          </c:val>
          <c:extLst>
            <c:ext xmlns:c16="http://schemas.microsoft.com/office/drawing/2014/chart" uri="{C3380CC4-5D6E-409C-BE32-E72D297353CC}">
              <c16:uniqueId val="{00000000-2678-45A5-A637-AE3B8D9AD1FD}"/>
            </c:ext>
          </c:extLst>
        </c:ser>
        <c:dLbls>
          <c:showLegendKey val="0"/>
          <c:showVal val="0"/>
          <c:showCatName val="0"/>
          <c:showSerName val="0"/>
          <c:showPercent val="0"/>
          <c:showBubbleSize val="0"/>
        </c:dLbls>
        <c:gapWidth val="227"/>
        <c:axId val="244344704"/>
        <c:axId val="244343168"/>
      </c:barChart>
      <c:lineChart>
        <c:grouping val="standard"/>
        <c:varyColors val="0"/>
        <c:ser>
          <c:idx val="1"/>
          <c:order val="0"/>
          <c:tx>
            <c:strRef>
              <c:f>'House prices &amp; income'!$C$7</c:f>
              <c:strCache>
                <c:ptCount val="1"/>
                <c:pt idx="0">
                  <c:v>Nominal house price</c:v>
                </c:pt>
              </c:strCache>
            </c:strRef>
          </c:tx>
          <c:spPr>
            <a:ln w="28575">
              <a:solidFill>
                <a:schemeClr val="accent1"/>
              </a:solidFill>
            </a:ln>
          </c:spPr>
          <c:marker>
            <c:symbol val="none"/>
          </c:marker>
          <c:cat>
            <c:numRef>
              <c:f>'House prices &amp; income'!$A$8:$A$199</c:f>
              <c:numCache>
                <c:formatCode>m/d/yyyy</c:formatCode>
                <c:ptCount val="192"/>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pt idx="188">
                  <c:v>44196</c:v>
                </c:pt>
                <c:pt idx="189">
                  <c:v>44286</c:v>
                </c:pt>
                <c:pt idx="190">
                  <c:v>44377</c:v>
                </c:pt>
                <c:pt idx="191">
                  <c:v>44469</c:v>
                </c:pt>
              </c:numCache>
            </c:numRef>
          </c:cat>
          <c:val>
            <c:numRef>
              <c:f>'House prices &amp; income'!$C$8:$C$199</c:f>
              <c:numCache>
                <c:formatCode>0.00</c:formatCode>
                <c:ptCount val="192"/>
                <c:pt idx="0">
                  <c:v>0.20319323820888377</c:v>
                </c:pt>
                <c:pt idx="1">
                  <c:v>0.20228522887816985</c:v>
                </c:pt>
                <c:pt idx="2">
                  <c:v>0.19829938548916307</c:v>
                </c:pt>
                <c:pt idx="3">
                  <c:v>0.20060005801593511</c:v>
                </c:pt>
                <c:pt idx="4">
                  <c:v>0.21299677090877092</c:v>
                </c:pt>
                <c:pt idx="5">
                  <c:v>0.22678584646778996</c:v>
                </c:pt>
                <c:pt idx="6">
                  <c:v>0.23758651693423585</c:v>
                </c:pt>
                <c:pt idx="7">
                  <c:v>0.24854395056960624</c:v>
                </c:pt>
                <c:pt idx="8">
                  <c:v>0.24698813455170196</c:v>
                </c:pt>
                <c:pt idx="9">
                  <c:v>0.25457871357860329</c:v>
                </c:pt>
                <c:pt idx="10">
                  <c:v>0.25913319826903541</c:v>
                </c:pt>
                <c:pt idx="11">
                  <c:v>0.26430424229527427</c:v>
                </c:pt>
                <c:pt idx="12">
                  <c:v>0.27372700170471648</c:v>
                </c:pt>
                <c:pt idx="13">
                  <c:v>0.27555349625591374</c:v>
                </c:pt>
                <c:pt idx="14">
                  <c:v>0.29320198422445687</c:v>
                </c:pt>
                <c:pt idx="15">
                  <c:v>0.30454779455610814</c:v>
                </c:pt>
                <c:pt idx="16">
                  <c:v>0.31900312642828493</c:v>
                </c:pt>
                <c:pt idx="17">
                  <c:v>0.33100125042579931</c:v>
                </c:pt>
                <c:pt idx="18">
                  <c:v>0.34342081231419108</c:v>
                </c:pt>
                <c:pt idx="19">
                  <c:v>0.35317598587939636</c:v>
                </c:pt>
                <c:pt idx="20">
                  <c:v>0.3556297783774478</c:v>
                </c:pt>
                <c:pt idx="21">
                  <c:v>0.36525281768170509</c:v>
                </c:pt>
                <c:pt idx="22">
                  <c:v>0.38025269029823977</c:v>
                </c:pt>
                <c:pt idx="23">
                  <c:v>0.38835591318580515</c:v>
                </c:pt>
                <c:pt idx="24">
                  <c:v>0.3867311604618468</c:v>
                </c:pt>
                <c:pt idx="25">
                  <c:v>0.37681621261226039</c:v>
                </c:pt>
                <c:pt idx="26">
                  <c:v>0.3651753430188493</c:v>
                </c:pt>
                <c:pt idx="27">
                  <c:v>0.37839554848595752</c:v>
                </c:pt>
                <c:pt idx="28">
                  <c:v>0.37730431675445919</c:v>
                </c:pt>
                <c:pt idx="29">
                  <c:v>0.37001736984636308</c:v>
                </c:pt>
                <c:pt idx="30">
                  <c:v>0.35478244893683686</c:v>
                </c:pt>
                <c:pt idx="31">
                  <c:v>0.34849427816784345</c:v>
                </c:pt>
                <c:pt idx="32">
                  <c:v>0.35350357798484361</c:v>
                </c:pt>
                <c:pt idx="33">
                  <c:v>0.34618348263154214</c:v>
                </c:pt>
                <c:pt idx="34">
                  <c:v>0.34845620103268921</c:v>
                </c:pt>
                <c:pt idx="35">
                  <c:v>0.34626280603785442</c:v>
                </c:pt>
                <c:pt idx="36">
                  <c:v>0.35377596275226525</c:v>
                </c:pt>
                <c:pt idx="37">
                  <c:v>0.37913276474984353</c:v>
                </c:pt>
                <c:pt idx="38">
                  <c:v>0.42594451376152548</c:v>
                </c:pt>
                <c:pt idx="39">
                  <c:v>0.43824077793674349</c:v>
                </c:pt>
                <c:pt idx="40">
                  <c:v>0.45114671834418113</c:v>
                </c:pt>
                <c:pt idx="41">
                  <c:v>0.47074026280793702</c:v>
                </c:pt>
                <c:pt idx="42">
                  <c:v>0.47988414115740285</c:v>
                </c:pt>
                <c:pt idx="43">
                  <c:v>0.49062094417816904</c:v>
                </c:pt>
                <c:pt idx="44">
                  <c:v>0.51426574865964414</c:v>
                </c:pt>
                <c:pt idx="45">
                  <c:v>0.52751524609504652</c:v>
                </c:pt>
                <c:pt idx="46">
                  <c:v>0.55238730697667171</c:v>
                </c:pt>
                <c:pt idx="47">
                  <c:v>0.59601313490636354</c:v>
                </c:pt>
                <c:pt idx="48">
                  <c:v>0.61231654325256279</c:v>
                </c:pt>
                <c:pt idx="49">
                  <c:v>0.64675145506010545</c:v>
                </c:pt>
                <c:pt idx="50">
                  <c:v>0.64523982468942631</c:v>
                </c:pt>
                <c:pt idx="51">
                  <c:v>0.62759858918538125</c:v>
                </c:pt>
                <c:pt idx="52">
                  <c:v>0.63629238817743727</c:v>
                </c:pt>
                <c:pt idx="53">
                  <c:v>0.59348269565678924</c:v>
                </c:pt>
                <c:pt idx="54">
                  <c:v>0.59426710868335686</c:v>
                </c:pt>
                <c:pt idx="55">
                  <c:v>0.59140837350675723</c:v>
                </c:pt>
                <c:pt idx="56">
                  <c:v>0.58628429648326352</c:v>
                </c:pt>
                <c:pt idx="57">
                  <c:v>0.58993760162675235</c:v>
                </c:pt>
                <c:pt idx="58">
                  <c:v>0.58869154368984589</c:v>
                </c:pt>
                <c:pt idx="59">
                  <c:v>0.601004830458851</c:v>
                </c:pt>
                <c:pt idx="60">
                  <c:v>0.60589227607552831</c:v>
                </c:pt>
                <c:pt idx="61">
                  <c:v>0.59881280917638002</c:v>
                </c:pt>
                <c:pt idx="62">
                  <c:v>0.59901810598120409</c:v>
                </c:pt>
                <c:pt idx="63">
                  <c:v>0.58979265122081515</c:v>
                </c:pt>
                <c:pt idx="64">
                  <c:v>0.58062888070198226</c:v>
                </c:pt>
                <c:pt idx="65">
                  <c:v>0.55392465688793802</c:v>
                </c:pt>
                <c:pt idx="66">
                  <c:v>0.55433949281607886</c:v>
                </c:pt>
                <c:pt idx="67">
                  <c:v>0.54321665335425162</c:v>
                </c:pt>
                <c:pt idx="68">
                  <c:v>0.53909496076726204</c:v>
                </c:pt>
                <c:pt idx="69">
                  <c:v>0.5501279854217882</c:v>
                </c:pt>
                <c:pt idx="70">
                  <c:v>0.55534145554130709</c:v>
                </c:pt>
                <c:pt idx="71">
                  <c:v>0.55585652787725082</c:v>
                </c:pt>
                <c:pt idx="72">
                  <c:v>0.5575951969350289</c:v>
                </c:pt>
                <c:pt idx="73">
                  <c:v>0.55485909055026839</c:v>
                </c:pt>
                <c:pt idx="74">
                  <c:v>0.55321947904762259</c:v>
                </c:pt>
                <c:pt idx="75">
                  <c:v>0.54566882589933197</c:v>
                </c:pt>
                <c:pt idx="76">
                  <c:v>0.52926238233968803</c:v>
                </c:pt>
                <c:pt idx="77">
                  <c:v>0.52291926889284923</c:v>
                </c:pt>
                <c:pt idx="78">
                  <c:v>0.51816323723487123</c:v>
                </c:pt>
                <c:pt idx="79">
                  <c:v>0.54573999815987506</c:v>
                </c:pt>
                <c:pt idx="80">
                  <c:v>0.57503495430256391</c:v>
                </c:pt>
                <c:pt idx="81">
                  <c:v>0.60902306155888231</c:v>
                </c:pt>
                <c:pt idx="82">
                  <c:v>0.60793378424102218</c:v>
                </c:pt>
                <c:pt idx="83">
                  <c:v>0.6020672976035133</c:v>
                </c:pt>
                <c:pt idx="84">
                  <c:v>0.60854161172978538</c:v>
                </c:pt>
                <c:pt idx="85">
                  <c:v>0.62316083611508111</c:v>
                </c:pt>
                <c:pt idx="86">
                  <c:v>0.64492863957624802</c:v>
                </c:pt>
                <c:pt idx="87">
                  <c:v>0.66335138266158611</c:v>
                </c:pt>
                <c:pt idx="88">
                  <c:v>0.68088507597351378</c:v>
                </c:pt>
                <c:pt idx="89">
                  <c:v>0.69225336690926131</c:v>
                </c:pt>
                <c:pt idx="90">
                  <c:v>0.708288385596473</c:v>
                </c:pt>
                <c:pt idx="91">
                  <c:v>0.73107049192731366</c:v>
                </c:pt>
                <c:pt idx="92">
                  <c:v>0.760487513610689</c:v>
                </c:pt>
                <c:pt idx="93">
                  <c:v>0.78110879172117442</c:v>
                </c:pt>
                <c:pt idx="94">
                  <c:v>0.79967109894152988</c:v>
                </c:pt>
                <c:pt idx="95">
                  <c:v>0.81766965865016528</c:v>
                </c:pt>
                <c:pt idx="96">
                  <c:v>0.82821074207460554</c:v>
                </c:pt>
                <c:pt idx="97">
                  <c:v>0.84518795681998193</c:v>
                </c:pt>
                <c:pt idx="98">
                  <c:v>0.87715377915883908</c:v>
                </c:pt>
                <c:pt idx="99">
                  <c:v>0.88790609146005428</c:v>
                </c:pt>
                <c:pt idx="100">
                  <c:v>0.90717641022661033</c:v>
                </c:pt>
                <c:pt idx="101">
                  <c:v>0.92145473484970652</c:v>
                </c:pt>
                <c:pt idx="102">
                  <c:v>0.93124182468762995</c:v>
                </c:pt>
                <c:pt idx="103">
                  <c:v>0.94630387499638613</c:v>
                </c:pt>
                <c:pt idx="104">
                  <c:v>0.95622980672817592</c:v>
                </c:pt>
                <c:pt idx="105">
                  <c:v>0.96945120946752794</c:v>
                </c:pt>
                <c:pt idx="106">
                  <c:v>0.99033320209177533</c:v>
                </c:pt>
                <c:pt idx="107">
                  <c:v>1.0100580538745976</c:v>
                </c:pt>
                <c:pt idx="108">
                  <c:v>1.0301575345660992</c:v>
                </c:pt>
                <c:pt idx="109">
                  <c:v>1.0475807453403911</c:v>
                </c:pt>
                <c:pt idx="110">
                  <c:v>1.0524426294370284</c:v>
                </c:pt>
                <c:pt idx="111">
                  <c:v>1.0621951457364684</c:v>
                </c:pt>
                <c:pt idx="112">
                  <c:v>1.0664883526619857</c:v>
                </c:pt>
                <c:pt idx="113">
                  <c:v>1.0797811041020009</c:v>
                </c:pt>
                <c:pt idx="114">
                  <c:v>1.0918794296070748</c:v>
                </c:pt>
                <c:pt idx="115">
                  <c:v>1.096848451634675</c:v>
                </c:pt>
                <c:pt idx="116">
                  <c:v>1.1116204421415588</c:v>
                </c:pt>
                <c:pt idx="117">
                  <c:v>1.1103882037316433</c:v>
                </c:pt>
                <c:pt idx="118">
                  <c:v>1.1221790416104518</c:v>
                </c:pt>
                <c:pt idx="119">
                  <c:v>1.1354053555896308</c:v>
                </c:pt>
                <c:pt idx="120">
                  <c:v>1.1511051603459868</c:v>
                </c:pt>
                <c:pt idx="121">
                  <c:v>1.1799075063372555</c:v>
                </c:pt>
                <c:pt idx="122">
                  <c:v>1.210668675030911</c:v>
                </c:pt>
                <c:pt idx="123">
                  <c:v>1.2452226771333785</c:v>
                </c:pt>
                <c:pt idx="124">
                  <c:v>1.288060447869406</c:v>
                </c:pt>
                <c:pt idx="125">
                  <c:v>1.3368742202682717</c:v>
                </c:pt>
                <c:pt idx="126">
                  <c:v>1.3967355571509028</c:v>
                </c:pt>
                <c:pt idx="127">
                  <c:v>1.477017770098352</c:v>
                </c:pt>
                <c:pt idx="128">
                  <c:v>1.5809508252694087</c:v>
                </c:pt>
                <c:pt idx="129">
                  <c:v>1.6752750474742317</c:v>
                </c:pt>
                <c:pt idx="130">
                  <c:v>1.7546181966603742</c:v>
                </c:pt>
                <c:pt idx="131">
                  <c:v>1.7951486405565282</c:v>
                </c:pt>
                <c:pt idx="132">
                  <c:v>1.8166981206969695</c:v>
                </c:pt>
                <c:pt idx="133">
                  <c:v>1.8447237288068956</c:v>
                </c:pt>
                <c:pt idx="134">
                  <c:v>1.8375654484327713</c:v>
                </c:pt>
                <c:pt idx="135">
                  <c:v>1.8411404519715227</c:v>
                </c:pt>
                <c:pt idx="136">
                  <c:v>1.8371829155883812</c:v>
                </c:pt>
                <c:pt idx="137">
                  <c:v>1.8223012704551946</c:v>
                </c:pt>
                <c:pt idx="138">
                  <c:v>1.8054016883932213</c:v>
                </c:pt>
                <c:pt idx="139">
                  <c:v>1.755356135165411</c:v>
                </c:pt>
                <c:pt idx="140">
                  <c:v>1.6449384324876406</c:v>
                </c:pt>
                <c:pt idx="141">
                  <c:v>1.5514939484773609</c:v>
                </c:pt>
                <c:pt idx="142">
                  <c:v>1.5285070029226671</c:v>
                </c:pt>
                <c:pt idx="143">
                  <c:v>1.5435042357235584</c:v>
                </c:pt>
                <c:pt idx="144">
                  <c:v>1.561143709734756</c:v>
                </c:pt>
                <c:pt idx="145">
                  <c:v>1.5743207862564574</c:v>
                </c:pt>
                <c:pt idx="146">
                  <c:v>1.5834946788153683</c:v>
                </c:pt>
                <c:pt idx="147">
                  <c:v>1.5910887081191243</c:v>
                </c:pt>
                <c:pt idx="148">
                  <c:v>1.6070175573571313</c:v>
                </c:pt>
                <c:pt idx="149">
                  <c:v>1.5853287428416094</c:v>
                </c:pt>
                <c:pt idx="150">
                  <c:v>1.568234514365799</c:v>
                </c:pt>
                <c:pt idx="151">
                  <c:v>1.5291612874828391</c:v>
                </c:pt>
                <c:pt idx="152">
                  <c:v>1.497864572613147</c:v>
                </c:pt>
                <c:pt idx="153">
                  <c:v>1.4957962358548824</c:v>
                </c:pt>
                <c:pt idx="154">
                  <c:v>1.4799546139588984</c:v>
                </c:pt>
                <c:pt idx="155">
                  <c:v>1.4933173752874564</c:v>
                </c:pt>
                <c:pt idx="156">
                  <c:v>1.5096209949740194</c:v>
                </c:pt>
                <c:pt idx="157">
                  <c:v>1.5214606834992728</c:v>
                </c:pt>
                <c:pt idx="158">
                  <c:v>1.5281401897296385</c:v>
                </c:pt>
                <c:pt idx="159">
                  <c:v>1.5352667651714083</c:v>
                </c:pt>
                <c:pt idx="160">
                  <c:v>1.553533379108913</c:v>
                </c:pt>
                <c:pt idx="161">
                  <c:v>1.5599416619744058</c:v>
                </c:pt>
                <c:pt idx="162">
                  <c:v>1.580490605452348</c:v>
                </c:pt>
                <c:pt idx="163">
                  <c:v>1.5919844306252093</c:v>
                </c:pt>
                <c:pt idx="164">
                  <c:v>1.6095433674771804</c:v>
                </c:pt>
                <c:pt idx="165">
                  <c:v>1.6521120098323991</c:v>
                </c:pt>
                <c:pt idx="166">
                  <c:v>1.6771344956109413</c:v>
                </c:pt>
                <c:pt idx="167">
                  <c:v>1.6880745537722845</c:v>
                </c:pt>
                <c:pt idx="168">
                  <c:v>1.7113610481172892</c:v>
                </c:pt>
                <c:pt idx="169">
                  <c:v>1.7255670904582072</c:v>
                </c:pt>
                <c:pt idx="170">
                  <c:v>1.7323504413937776</c:v>
                </c:pt>
                <c:pt idx="171">
                  <c:v>1.7593045877907199</c:v>
                </c:pt>
                <c:pt idx="172">
                  <c:v>1.7712294968939932</c:v>
                </c:pt>
                <c:pt idx="173">
                  <c:v>1.785475288673402</c:v>
                </c:pt>
                <c:pt idx="174">
                  <c:v>1.8112592143932009</c:v>
                </c:pt>
                <c:pt idx="175">
                  <c:v>1.8317556291268093</c:v>
                </c:pt>
                <c:pt idx="176">
                  <c:v>1.8409538500638221</c:v>
                </c:pt>
                <c:pt idx="177">
                  <c:v>1.8723557135505955</c:v>
                </c:pt>
                <c:pt idx="178">
                  <c:v>1.8867900432317704</c:v>
                </c:pt>
                <c:pt idx="179">
                  <c:v>1.8904988358846841</c:v>
                </c:pt>
                <c:pt idx="180">
                  <c:v>1.8994189154529935</c:v>
                </c:pt>
                <c:pt idx="181">
                  <c:v>1.9153824972194817</c:v>
                </c:pt>
                <c:pt idx="182">
                  <c:v>1.9357931804742836</c:v>
                </c:pt>
                <c:pt idx="183">
                  <c:v>1.9547758339834542</c:v>
                </c:pt>
                <c:pt idx="184">
                  <c:v>1.9672133510776966</c:v>
                </c:pt>
                <c:pt idx="185">
                  <c:v>1.961527110625759</c:v>
                </c:pt>
                <c:pt idx="186">
                  <c:v>1.9772113188510569</c:v>
                </c:pt>
                <c:pt idx="187">
                  <c:v>2.0545539424521344</c:v>
                </c:pt>
                <c:pt idx="188">
                  <c:v>2.132797181379551</c:v>
                </c:pt>
                <c:pt idx="189">
                  <c:v>2.2019194811120206</c:v>
                </c:pt>
                <c:pt idx="190">
                  <c:v>2.2405202886038995</c:v>
                </c:pt>
                <c:pt idx="191">
                  <c:v>2.2558524183251016</c:v>
                </c:pt>
              </c:numCache>
            </c:numRef>
          </c:val>
          <c:smooth val="0"/>
          <c:extLst>
            <c:ext xmlns:c16="http://schemas.microsoft.com/office/drawing/2014/chart" uri="{C3380CC4-5D6E-409C-BE32-E72D297353CC}">
              <c16:uniqueId val="{00000001-2678-45A5-A637-AE3B8D9AD1FD}"/>
            </c:ext>
          </c:extLst>
        </c:ser>
        <c:ser>
          <c:idx val="3"/>
          <c:order val="1"/>
          <c:tx>
            <c:strRef>
              <c:f>'House prices &amp; income'!$D$7</c:f>
              <c:strCache>
                <c:ptCount val="1"/>
                <c:pt idx="0">
                  <c:v>Nominal price of owner-occupied flats</c:v>
                </c:pt>
              </c:strCache>
            </c:strRef>
          </c:tx>
          <c:spPr>
            <a:ln>
              <a:solidFill>
                <a:schemeClr val="accent2"/>
              </a:solidFill>
            </a:ln>
          </c:spPr>
          <c:marker>
            <c:symbol val="none"/>
          </c:marker>
          <c:cat>
            <c:numRef>
              <c:f>'House prices &amp; income'!$A$8:$A$199</c:f>
              <c:numCache>
                <c:formatCode>m/d/yyyy</c:formatCode>
                <c:ptCount val="192"/>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pt idx="188">
                  <c:v>44196</c:v>
                </c:pt>
                <c:pt idx="189">
                  <c:v>44286</c:v>
                </c:pt>
                <c:pt idx="190">
                  <c:v>44377</c:v>
                </c:pt>
                <c:pt idx="191">
                  <c:v>44469</c:v>
                </c:pt>
              </c:numCache>
            </c:numRef>
          </c:cat>
          <c:val>
            <c:numRef>
              <c:f>'House prices &amp; income'!$D$8:$D$199</c:f>
              <c:numCache>
                <c:formatCode>0.00</c:formatCode>
                <c:ptCount val="192"/>
                <c:pt idx="73">
                  <c:v>0.51580750467490388</c:v>
                </c:pt>
                <c:pt idx="74">
                  <c:v>0.50586624602712582</c:v>
                </c:pt>
                <c:pt idx="75">
                  <c:v>0.49058440664088571</c:v>
                </c:pt>
                <c:pt idx="76">
                  <c:v>0.47399603166014276</c:v>
                </c:pt>
                <c:pt idx="77">
                  <c:v>0.45951392804622943</c:v>
                </c:pt>
                <c:pt idx="78">
                  <c:v>0.45553413572981671</c:v>
                </c:pt>
                <c:pt idx="79">
                  <c:v>0.47954448224532054</c:v>
                </c:pt>
                <c:pt idx="80">
                  <c:v>0.50021951776322604</c:v>
                </c:pt>
                <c:pt idx="81">
                  <c:v>0.52762276333439007</c:v>
                </c:pt>
                <c:pt idx="82">
                  <c:v>0.52047665205939186</c:v>
                </c:pt>
                <c:pt idx="83">
                  <c:v>0.51195647371835962</c:v>
                </c:pt>
                <c:pt idx="84">
                  <c:v>0.51132197988673</c:v>
                </c:pt>
                <c:pt idx="85">
                  <c:v>0.52176853601785955</c:v>
                </c:pt>
                <c:pt idx="86">
                  <c:v>0.54151341780674112</c:v>
                </c:pt>
                <c:pt idx="87">
                  <c:v>0.55751819259977986</c:v>
                </c:pt>
                <c:pt idx="88">
                  <c:v>0.57058383981457927</c:v>
                </c:pt>
                <c:pt idx="89">
                  <c:v>0.5835635068754087</c:v>
                </c:pt>
                <c:pt idx="90">
                  <c:v>0.59963171428443596</c:v>
                </c:pt>
                <c:pt idx="91">
                  <c:v>0.62017033494596197</c:v>
                </c:pt>
                <c:pt idx="92">
                  <c:v>0.6434344348916583</c:v>
                </c:pt>
                <c:pt idx="93">
                  <c:v>0.66242083773842941</c:v>
                </c:pt>
                <c:pt idx="94">
                  <c:v>0.68172908889272721</c:v>
                </c:pt>
                <c:pt idx="95">
                  <c:v>0.70260628192056818</c:v>
                </c:pt>
                <c:pt idx="96">
                  <c:v>0.72067696709639417</c:v>
                </c:pt>
                <c:pt idx="97">
                  <c:v>0.73866718995580727</c:v>
                </c:pt>
                <c:pt idx="98">
                  <c:v>0.77307031979514318</c:v>
                </c:pt>
                <c:pt idx="99">
                  <c:v>0.79548799936441872</c:v>
                </c:pt>
                <c:pt idx="100">
                  <c:v>0.82903319600634273</c:v>
                </c:pt>
                <c:pt idx="101">
                  <c:v>0.85829602852611842</c:v>
                </c:pt>
                <c:pt idx="102">
                  <c:v>0.87719922211425128</c:v>
                </c:pt>
                <c:pt idx="103">
                  <c:v>0.90832055123724176</c:v>
                </c:pt>
                <c:pt idx="104">
                  <c:v>0.92425382600810468</c:v>
                </c:pt>
                <c:pt idx="105">
                  <c:v>0.95812425026178594</c:v>
                </c:pt>
                <c:pt idx="106">
                  <c:v>0.98382272739131704</c:v>
                </c:pt>
                <c:pt idx="107">
                  <c:v>1.0072320952614653</c:v>
                </c:pt>
                <c:pt idx="108">
                  <c:v>1.0508209270854321</c:v>
                </c:pt>
                <c:pt idx="109">
                  <c:v>1.082468246301207</c:v>
                </c:pt>
                <c:pt idx="110">
                  <c:v>1.1113378837911601</c:v>
                </c:pt>
                <c:pt idx="111">
                  <c:v>1.1457338181173766</c:v>
                </c:pt>
                <c:pt idx="112">
                  <c:v>1.1677390271131631</c:v>
                </c:pt>
                <c:pt idx="113">
                  <c:v>1.19485869281748</c:v>
                </c:pt>
                <c:pt idx="114">
                  <c:v>1.2192838879708623</c:v>
                </c:pt>
                <c:pt idx="115">
                  <c:v>1.2420638640210138</c:v>
                </c:pt>
                <c:pt idx="116">
                  <c:v>1.2602577927191507</c:v>
                </c:pt>
                <c:pt idx="117">
                  <c:v>1.3135644869407042</c:v>
                </c:pt>
                <c:pt idx="118">
                  <c:v>1.3147196504011569</c:v>
                </c:pt>
                <c:pt idx="119">
                  <c:v>1.3326163497943775</c:v>
                </c:pt>
                <c:pt idx="120">
                  <c:v>1.3321578691362665</c:v>
                </c:pt>
                <c:pt idx="121">
                  <c:v>1.3650282100043944</c:v>
                </c:pt>
                <c:pt idx="122">
                  <c:v>1.4041765239687189</c:v>
                </c:pt>
                <c:pt idx="123">
                  <c:v>1.4457317179090201</c:v>
                </c:pt>
                <c:pt idx="124">
                  <c:v>1.5260243236895543</c:v>
                </c:pt>
                <c:pt idx="125">
                  <c:v>1.6005051786759448</c:v>
                </c:pt>
                <c:pt idx="126">
                  <c:v>1.6988534031284692</c:v>
                </c:pt>
                <c:pt idx="127">
                  <c:v>1.8277239824545606</c:v>
                </c:pt>
                <c:pt idx="128">
                  <c:v>1.9590362015463036</c:v>
                </c:pt>
                <c:pt idx="129">
                  <c:v>2.0752669288650329</c:v>
                </c:pt>
                <c:pt idx="130">
                  <c:v>2.2067125102292939</c:v>
                </c:pt>
                <c:pt idx="131">
                  <c:v>2.2305630444942266</c:v>
                </c:pt>
                <c:pt idx="132">
                  <c:v>2.2103036423179607</c:v>
                </c:pt>
                <c:pt idx="133">
                  <c:v>2.1457666626166758</c:v>
                </c:pt>
                <c:pt idx="134">
                  <c:v>2.0791738912828106</c:v>
                </c:pt>
                <c:pt idx="135">
                  <c:v>2.0364699006176998</c:v>
                </c:pt>
                <c:pt idx="136">
                  <c:v>1.9884636867603624</c:v>
                </c:pt>
                <c:pt idx="137">
                  <c:v>1.9676854468888401</c:v>
                </c:pt>
                <c:pt idx="138">
                  <c:v>1.896161120933322</c:v>
                </c:pt>
                <c:pt idx="139">
                  <c:v>1.8239399167181158</c:v>
                </c:pt>
                <c:pt idx="140">
                  <c:v>1.7450202656213609</c:v>
                </c:pt>
                <c:pt idx="141">
                  <c:v>1.597508331776621</c:v>
                </c:pt>
                <c:pt idx="142">
                  <c:v>1.6023688213645078</c:v>
                </c:pt>
                <c:pt idx="143">
                  <c:v>1.6145779514895369</c:v>
                </c:pt>
                <c:pt idx="144">
                  <c:v>1.6525043552256391</c:v>
                </c:pt>
                <c:pt idx="145">
                  <c:v>1.684644477026418</c:v>
                </c:pt>
                <c:pt idx="146">
                  <c:v>1.7125011012440603</c:v>
                </c:pt>
                <c:pt idx="147">
                  <c:v>1.7347256718288198</c:v>
                </c:pt>
                <c:pt idx="148">
                  <c:v>1.7557945347385531</c:v>
                </c:pt>
                <c:pt idx="149">
                  <c:v>1.7614314719307393</c:v>
                </c:pt>
                <c:pt idx="150">
                  <c:v>1.7394882995639089</c:v>
                </c:pt>
                <c:pt idx="151">
                  <c:v>1.6873097736520566</c:v>
                </c:pt>
                <c:pt idx="152">
                  <c:v>1.6901428186714313</c:v>
                </c:pt>
                <c:pt idx="153">
                  <c:v>1.6922866389276285</c:v>
                </c:pt>
                <c:pt idx="154">
                  <c:v>1.6843922536919091</c:v>
                </c:pt>
                <c:pt idx="155">
                  <c:v>1.7494295802485447</c:v>
                </c:pt>
                <c:pt idx="156">
                  <c:v>1.7752443458764544</c:v>
                </c:pt>
                <c:pt idx="157">
                  <c:v>1.8085734069337556</c:v>
                </c:pt>
                <c:pt idx="158">
                  <c:v>1.848493305063686</c:v>
                </c:pt>
                <c:pt idx="159">
                  <c:v>1.8885124389965886</c:v>
                </c:pt>
                <c:pt idx="160">
                  <c:v>1.9286238537085307</c:v>
                </c:pt>
                <c:pt idx="161">
                  <c:v>1.966753440147516</c:v>
                </c:pt>
                <c:pt idx="162">
                  <c:v>2.0157258303313146</c:v>
                </c:pt>
                <c:pt idx="163">
                  <c:v>2.0461736555938259</c:v>
                </c:pt>
                <c:pt idx="164">
                  <c:v>2.0886154134003854</c:v>
                </c:pt>
                <c:pt idx="165">
                  <c:v>2.1507929172811</c:v>
                </c:pt>
                <c:pt idx="166">
                  <c:v>2.2224669156582482</c:v>
                </c:pt>
                <c:pt idx="167">
                  <c:v>2.2827052210882726</c:v>
                </c:pt>
                <c:pt idx="168">
                  <c:v>2.3202231659171213</c:v>
                </c:pt>
                <c:pt idx="169">
                  <c:v>2.3717851005489603</c:v>
                </c:pt>
                <c:pt idx="170">
                  <c:v>2.3950780706945656</c:v>
                </c:pt>
                <c:pt idx="171">
                  <c:v>2.4376511633827298</c:v>
                </c:pt>
                <c:pt idx="172">
                  <c:v>2.4845881709386028</c:v>
                </c:pt>
                <c:pt idx="173">
                  <c:v>2.5131981720867231</c:v>
                </c:pt>
                <c:pt idx="174">
                  <c:v>2.5560739228118052</c:v>
                </c:pt>
                <c:pt idx="175">
                  <c:v>2.623948045444255</c:v>
                </c:pt>
                <c:pt idx="176">
                  <c:v>2.6563105383022774</c:v>
                </c:pt>
                <c:pt idx="177">
                  <c:v>2.6999989767233012</c:v>
                </c:pt>
                <c:pt idx="178">
                  <c:v>2.729017828651493</c:v>
                </c:pt>
                <c:pt idx="179">
                  <c:v>2.7074180480159562</c:v>
                </c:pt>
                <c:pt idx="180">
                  <c:v>2.7095229243538776</c:v>
                </c:pt>
                <c:pt idx="181">
                  <c:v>2.6778403241288355</c:v>
                </c:pt>
                <c:pt idx="182">
                  <c:v>2.7279033548117004</c:v>
                </c:pt>
                <c:pt idx="183">
                  <c:v>2.7191997272948436</c:v>
                </c:pt>
                <c:pt idx="184">
                  <c:v>2.7498888733960198</c:v>
                </c:pt>
                <c:pt idx="185">
                  <c:v>2.7672405246469944</c:v>
                </c:pt>
                <c:pt idx="186">
                  <c:v>2.7996812991306359</c:v>
                </c:pt>
                <c:pt idx="187">
                  <c:v>2.902403294675032</c:v>
                </c:pt>
                <c:pt idx="188">
                  <c:v>2.9910926388588162</c:v>
                </c:pt>
                <c:pt idx="189">
                  <c:v>3.0940941805669659</c:v>
                </c:pt>
                <c:pt idx="190">
                  <c:v>3.142221545403252</c:v>
                </c:pt>
                <c:pt idx="191">
                  <c:v>3.1770236266829062</c:v>
                </c:pt>
              </c:numCache>
            </c:numRef>
          </c:val>
          <c:smooth val="0"/>
          <c:extLst>
            <c:ext xmlns:c16="http://schemas.microsoft.com/office/drawing/2014/chart" uri="{C3380CC4-5D6E-409C-BE32-E72D297353CC}">
              <c16:uniqueId val="{00000002-2678-45A5-A637-AE3B8D9AD1FD}"/>
            </c:ext>
          </c:extLst>
        </c:ser>
        <c:ser>
          <c:idx val="2"/>
          <c:order val="2"/>
          <c:tx>
            <c:strRef>
              <c:f>'House prices &amp; income'!$B$7</c:f>
              <c:strCache>
                <c:ptCount val="1"/>
                <c:pt idx="0">
                  <c:v>Nominal disposable income</c:v>
                </c:pt>
              </c:strCache>
            </c:strRef>
          </c:tx>
          <c:spPr>
            <a:ln>
              <a:solidFill>
                <a:schemeClr val="accent3"/>
              </a:solidFill>
            </a:ln>
          </c:spPr>
          <c:marker>
            <c:symbol val="none"/>
          </c:marker>
          <c:cat>
            <c:numRef>
              <c:f>'House prices &amp; income'!$A$8:$A$199</c:f>
              <c:numCache>
                <c:formatCode>m/d/yyyy</c:formatCode>
                <c:ptCount val="192"/>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pt idx="188">
                  <c:v>44196</c:v>
                </c:pt>
                <c:pt idx="189">
                  <c:v>44286</c:v>
                </c:pt>
                <c:pt idx="190">
                  <c:v>44377</c:v>
                </c:pt>
                <c:pt idx="191">
                  <c:v>44469</c:v>
                </c:pt>
              </c:numCache>
            </c:numRef>
          </c:cat>
          <c:val>
            <c:numRef>
              <c:f>'House prices &amp; income'!$B$8:$B$199</c:f>
              <c:numCache>
                <c:formatCode>0.00</c:formatCode>
                <c:ptCount val="192"/>
                <c:pt idx="0">
                  <c:v>0.16926173509607537</c:v>
                </c:pt>
                <c:pt idx="1">
                  <c:v>0.17634673826652819</c:v>
                </c:pt>
                <c:pt idx="2">
                  <c:v>0.1806434890842486</c:v>
                </c:pt>
                <c:pt idx="3">
                  <c:v>0.18592355674644179</c:v>
                </c:pt>
                <c:pt idx="4">
                  <c:v>0.19139847786750253</c:v>
                </c:pt>
                <c:pt idx="5">
                  <c:v>0.19977703367771144</c:v>
                </c:pt>
                <c:pt idx="6">
                  <c:v>0.20926872971805591</c:v>
                </c:pt>
                <c:pt idx="7">
                  <c:v>0.21819765317720505</c:v>
                </c:pt>
                <c:pt idx="8">
                  <c:v>0.22781538328687709</c:v>
                </c:pt>
                <c:pt idx="9">
                  <c:v>0.2355356170669112</c:v>
                </c:pt>
                <c:pt idx="10">
                  <c:v>0.24422245147566035</c:v>
                </c:pt>
                <c:pt idx="11">
                  <c:v>0.25342164313401033</c:v>
                </c:pt>
                <c:pt idx="12">
                  <c:v>0.26288766224672278</c:v>
                </c:pt>
                <c:pt idx="13">
                  <c:v>0.27149632390250772</c:v>
                </c:pt>
                <c:pt idx="14">
                  <c:v>0.27910277947859752</c:v>
                </c:pt>
                <c:pt idx="15">
                  <c:v>0.28619468609398413</c:v>
                </c:pt>
                <c:pt idx="16">
                  <c:v>0.29386290549611227</c:v>
                </c:pt>
                <c:pt idx="17">
                  <c:v>0.30239616190572915</c:v>
                </c:pt>
                <c:pt idx="18">
                  <c:v>0.31112323029818945</c:v>
                </c:pt>
                <c:pt idx="19">
                  <c:v>0.32035511202062195</c:v>
                </c:pt>
                <c:pt idx="20">
                  <c:v>0.32833247454133208</c:v>
                </c:pt>
                <c:pt idx="21">
                  <c:v>0.33562736645292318</c:v>
                </c:pt>
                <c:pt idx="22">
                  <c:v>0.34338193435586706</c:v>
                </c:pt>
                <c:pt idx="23">
                  <c:v>0.35030812896265423</c:v>
                </c:pt>
                <c:pt idx="24">
                  <c:v>0.35878349914982832</c:v>
                </c:pt>
                <c:pt idx="25">
                  <c:v>0.36759842803131076</c:v>
                </c:pt>
                <c:pt idx="26">
                  <c:v>0.37599765441950389</c:v>
                </c:pt>
                <c:pt idx="27">
                  <c:v>0.38478473199758051</c:v>
                </c:pt>
                <c:pt idx="28">
                  <c:v>0.39095785878087419</c:v>
                </c:pt>
                <c:pt idx="29">
                  <c:v>0.39714883819760266</c:v>
                </c:pt>
                <c:pt idx="30">
                  <c:v>0.40397771566051122</c:v>
                </c:pt>
                <c:pt idx="31">
                  <c:v>0.41225795265001908</c:v>
                </c:pt>
                <c:pt idx="32">
                  <c:v>0.42516262877471411</c:v>
                </c:pt>
                <c:pt idx="33">
                  <c:v>0.43929832735597257</c:v>
                </c:pt>
                <c:pt idx="34">
                  <c:v>0.45647626814939585</c:v>
                </c:pt>
                <c:pt idx="35">
                  <c:v>0.47364100001582576</c:v>
                </c:pt>
                <c:pt idx="36">
                  <c:v>0.48905224250067908</c:v>
                </c:pt>
                <c:pt idx="37">
                  <c:v>0.49867727332676348</c:v>
                </c:pt>
                <c:pt idx="38">
                  <c:v>0.50309582953802379</c:v>
                </c:pt>
                <c:pt idx="39">
                  <c:v>0.5064799839378713</c:v>
                </c:pt>
                <c:pt idx="40">
                  <c:v>0.50859088541011532</c:v>
                </c:pt>
                <c:pt idx="41">
                  <c:v>0.51841079177747851</c:v>
                </c:pt>
                <c:pt idx="42">
                  <c:v>0.53131205695375583</c:v>
                </c:pt>
                <c:pt idx="43">
                  <c:v>0.54412478162142219</c:v>
                </c:pt>
                <c:pt idx="44">
                  <c:v>0.55615363231516712</c:v>
                </c:pt>
                <c:pt idx="45">
                  <c:v>0.55792709542842689</c:v>
                </c:pt>
                <c:pt idx="46">
                  <c:v>0.56165161832402011</c:v>
                </c:pt>
                <c:pt idx="47">
                  <c:v>0.56640456331751321</c:v>
                </c:pt>
                <c:pt idx="48">
                  <c:v>0.57304985579374768</c:v>
                </c:pt>
                <c:pt idx="49">
                  <c:v>0.58761826333424927</c:v>
                </c:pt>
                <c:pt idx="50">
                  <c:v>0.59753151608039878</c:v>
                </c:pt>
                <c:pt idx="51">
                  <c:v>0.60555746016010936</c:v>
                </c:pt>
                <c:pt idx="52">
                  <c:v>0.61137423052762319</c:v>
                </c:pt>
                <c:pt idx="53">
                  <c:v>0.61558870490897299</c:v>
                </c:pt>
                <c:pt idx="54">
                  <c:v>0.62077321133924945</c:v>
                </c:pt>
                <c:pt idx="55">
                  <c:v>0.62449400014572798</c:v>
                </c:pt>
                <c:pt idx="56">
                  <c:v>0.62919783046588595</c:v>
                </c:pt>
                <c:pt idx="57">
                  <c:v>0.63331064340219934</c:v>
                </c:pt>
                <c:pt idx="58">
                  <c:v>0.64069551054336082</c:v>
                </c:pt>
                <c:pt idx="59">
                  <c:v>0.65223915560483725</c:v>
                </c:pt>
                <c:pt idx="60">
                  <c:v>0.66640171402738368</c:v>
                </c:pt>
                <c:pt idx="61">
                  <c:v>0.68432671830529612</c:v>
                </c:pt>
                <c:pt idx="62">
                  <c:v>0.69912926620300453</c:v>
                </c:pt>
                <c:pt idx="63">
                  <c:v>0.70922607329171439</c:v>
                </c:pt>
                <c:pt idx="64">
                  <c:v>0.71321833313184291</c:v>
                </c:pt>
                <c:pt idx="65">
                  <c:v>0.72264900309365343</c:v>
                </c:pt>
                <c:pt idx="66">
                  <c:v>0.72867879078407549</c:v>
                </c:pt>
                <c:pt idx="67">
                  <c:v>0.73574734281247467</c:v>
                </c:pt>
                <c:pt idx="68">
                  <c:v>0.74642279791350896</c:v>
                </c:pt>
                <c:pt idx="69">
                  <c:v>0.75443370217578953</c:v>
                </c:pt>
                <c:pt idx="70">
                  <c:v>0.76441640719931847</c:v>
                </c:pt>
                <c:pt idx="71">
                  <c:v>0.77439250674211912</c:v>
                </c:pt>
                <c:pt idx="72">
                  <c:v>0.77918528671007314</c:v>
                </c:pt>
                <c:pt idx="73">
                  <c:v>0.77866451555318017</c:v>
                </c:pt>
                <c:pt idx="74">
                  <c:v>0.77927035939004385</c:v>
                </c:pt>
                <c:pt idx="75">
                  <c:v>0.78533235196727136</c:v>
                </c:pt>
                <c:pt idx="76">
                  <c:v>0.80292749389102069</c:v>
                </c:pt>
                <c:pt idx="77">
                  <c:v>0.83208142330695367</c:v>
                </c:pt>
                <c:pt idx="78">
                  <c:v>0.85638393445896821</c:v>
                </c:pt>
                <c:pt idx="79">
                  <c:v>0.85823383450356217</c:v>
                </c:pt>
                <c:pt idx="80">
                  <c:v>0.8203045359769684</c:v>
                </c:pt>
                <c:pt idx="81">
                  <c:v>0.80264348216702863</c:v>
                </c:pt>
                <c:pt idx="82">
                  <c:v>0.79111971025842176</c:v>
                </c:pt>
                <c:pt idx="83">
                  <c:v>0.8031506252973466</c:v>
                </c:pt>
                <c:pt idx="84">
                  <c:v>0.85663510883216176</c:v>
                </c:pt>
                <c:pt idx="85">
                  <c:v>0.87794308896188622</c:v>
                </c:pt>
                <c:pt idx="86">
                  <c:v>0.89744189426901189</c:v>
                </c:pt>
                <c:pt idx="87">
                  <c:v>0.90853487287814561</c:v>
                </c:pt>
                <c:pt idx="88">
                  <c:v>0.91267915104645014</c:v>
                </c:pt>
                <c:pt idx="89">
                  <c:v>0.91585113272263807</c:v>
                </c:pt>
                <c:pt idx="90">
                  <c:v>0.91972591388074798</c:v>
                </c:pt>
                <c:pt idx="91">
                  <c:v>0.92215696831253291</c:v>
                </c:pt>
                <c:pt idx="92">
                  <c:v>0.92602694436339117</c:v>
                </c:pt>
                <c:pt idx="93">
                  <c:v>0.92480304977857053</c:v>
                </c:pt>
                <c:pt idx="94">
                  <c:v>0.92785548579971056</c:v>
                </c:pt>
                <c:pt idx="95">
                  <c:v>0.9371423161905077</c:v>
                </c:pt>
                <c:pt idx="96">
                  <c:v>0.94254679971784772</c:v>
                </c:pt>
                <c:pt idx="97">
                  <c:v>0.95743154593698654</c:v>
                </c:pt>
                <c:pt idx="98">
                  <c:v>0.96405613180827043</c:v>
                </c:pt>
                <c:pt idx="99">
                  <c:v>0.97382560911140703</c:v>
                </c:pt>
                <c:pt idx="100">
                  <c:v>0.98039117480088167</c:v>
                </c:pt>
                <c:pt idx="101">
                  <c:v>0.97505412354010235</c:v>
                </c:pt>
                <c:pt idx="102">
                  <c:v>0.97022538319197116</c:v>
                </c:pt>
                <c:pt idx="103">
                  <c:v>0.97718013938440473</c:v>
                </c:pt>
                <c:pt idx="104">
                  <c:v>0.98087266435751863</c:v>
                </c:pt>
                <c:pt idx="105">
                  <c:v>0.98804352021295916</c:v>
                </c:pt>
                <c:pt idx="106">
                  <c:v>1.002119918576917</c:v>
                </c:pt>
                <c:pt idx="107">
                  <c:v>1.0012256774322386</c:v>
                </c:pt>
                <c:pt idx="108">
                  <c:v>1.0086108837778855</c:v>
                </c:pt>
                <c:pt idx="109">
                  <c:v>1.0268430090867129</c:v>
                </c:pt>
                <c:pt idx="110">
                  <c:v>1.0408408402236158</c:v>
                </c:pt>
                <c:pt idx="111">
                  <c:v>1.0549784457757876</c:v>
                </c:pt>
                <c:pt idx="112">
                  <c:v>1.0711740368580571</c:v>
                </c:pt>
                <c:pt idx="113">
                  <c:v>1.0788674465270769</c:v>
                </c:pt>
                <c:pt idx="114">
                  <c:v>1.0914559004885829</c:v>
                </c:pt>
                <c:pt idx="115">
                  <c:v>1.1051539671315895</c:v>
                </c:pt>
                <c:pt idx="116">
                  <c:v>1.1214303810257089</c:v>
                </c:pt>
                <c:pt idx="117">
                  <c:v>1.142825626267046</c:v>
                </c:pt>
                <c:pt idx="118">
                  <c:v>1.1569297681502029</c:v>
                </c:pt>
                <c:pt idx="119">
                  <c:v>1.1642664799101854</c:v>
                </c:pt>
                <c:pt idx="120">
                  <c:v>1.1653900583392831</c:v>
                </c:pt>
                <c:pt idx="121">
                  <c:v>1.1638641588494814</c:v>
                </c:pt>
                <c:pt idx="122">
                  <c:v>1.1651750886090995</c:v>
                </c:pt>
                <c:pt idx="123">
                  <c:v>1.1868153571912949</c:v>
                </c:pt>
                <c:pt idx="124">
                  <c:v>1.2033633270155513</c:v>
                </c:pt>
                <c:pt idx="125">
                  <c:v>1.2281587089819939</c:v>
                </c:pt>
                <c:pt idx="126">
                  <c:v>1.243332165816402</c:v>
                </c:pt>
                <c:pt idx="127">
                  <c:v>1.2445689297422682</c:v>
                </c:pt>
                <c:pt idx="128">
                  <c:v>1.2537688616912026</c:v>
                </c:pt>
                <c:pt idx="129">
                  <c:v>1.2566516508384633</c:v>
                </c:pt>
                <c:pt idx="130">
                  <c:v>1.2891710793823805</c:v>
                </c:pt>
                <c:pt idx="131">
                  <c:v>1.3020910076292997</c:v>
                </c:pt>
                <c:pt idx="132">
                  <c:v>1.3133922174424204</c:v>
                </c:pt>
                <c:pt idx="133">
                  <c:v>1.3135122870143303</c:v>
                </c:pt>
                <c:pt idx="134">
                  <c:v>1.3061868657241833</c:v>
                </c:pt>
                <c:pt idx="135">
                  <c:v>1.3115432377808587</c:v>
                </c:pt>
                <c:pt idx="136">
                  <c:v>1.3326195964317193</c:v>
                </c:pt>
                <c:pt idx="137">
                  <c:v>1.3620329035611152</c:v>
                </c:pt>
                <c:pt idx="138">
                  <c:v>1.3745914122047691</c:v>
                </c:pt>
                <c:pt idx="139">
                  <c:v>1.3839300054628614</c:v>
                </c:pt>
                <c:pt idx="140">
                  <c:v>1.3643063726083235</c:v>
                </c:pt>
                <c:pt idx="141">
                  <c:v>1.3691819379253385</c:v>
                </c:pt>
                <c:pt idx="142">
                  <c:v>1.3552401344432541</c:v>
                </c:pt>
                <c:pt idx="143">
                  <c:v>1.3555483389533975</c:v>
                </c:pt>
                <c:pt idx="144">
                  <c:v>1.3941468635589973</c:v>
                </c:pt>
                <c:pt idx="145">
                  <c:v>1.394466390030783</c:v>
                </c:pt>
                <c:pt idx="146">
                  <c:v>1.4201335609244654</c:v>
                </c:pt>
                <c:pt idx="147">
                  <c:v>1.4610108015446732</c:v>
                </c:pt>
                <c:pt idx="148">
                  <c:v>1.4750897093775781</c:v>
                </c:pt>
                <c:pt idx="149">
                  <c:v>1.5009612002182271</c:v>
                </c:pt>
                <c:pt idx="150">
                  <c:v>1.5308407725863769</c:v>
                </c:pt>
                <c:pt idx="151">
                  <c:v>1.5329601276803455</c:v>
                </c:pt>
                <c:pt idx="152">
                  <c:v>1.5258546695427069</c:v>
                </c:pt>
                <c:pt idx="153">
                  <c:v>1.5354373065048625</c:v>
                </c:pt>
                <c:pt idx="154">
                  <c:v>1.5313818155239276</c:v>
                </c:pt>
                <c:pt idx="155">
                  <c:v>1.5430487442713401</c:v>
                </c:pt>
                <c:pt idx="156">
                  <c:v>1.5581449983682605</c:v>
                </c:pt>
                <c:pt idx="157">
                  <c:v>1.5579765041877702</c:v>
                </c:pt>
                <c:pt idx="158">
                  <c:v>1.5732845194532388</c:v>
                </c:pt>
                <c:pt idx="159">
                  <c:v>1.5845890551063671</c:v>
                </c:pt>
                <c:pt idx="160">
                  <c:v>1.621284586430167</c:v>
                </c:pt>
                <c:pt idx="161">
                  <c:v>1.6452584452254762</c:v>
                </c:pt>
                <c:pt idx="162">
                  <c:v>1.6590994219437603</c:v>
                </c:pt>
                <c:pt idx="163">
                  <c:v>1.6710390830501123</c:v>
                </c:pt>
                <c:pt idx="164">
                  <c:v>1.6753894611942208</c:v>
                </c:pt>
                <c:pt idx="165">
                  <c:v>1.6919121440297766</c:v>
                </c:pt>
                <c:pt idx="166">
                  <c:v>1.7110743545599345</c:v>
                </c:pt>
                <c:pt idx="167">
                  <c:v>1.7157624700868492</c:v>
                </c:pt>
                <c:pt idx="168">
                  <c:v>1.7066608629348541</c:v>
                </c:pt>
                <c:pt idx="169">
                  <c:v>1.7054085653254241</c:v>
                </c:pt>
                <c:pt idx="170">
                  <c:v>1.7059232323698079</c:v>
                </c:pt>
                <c:pt idx="171">
                  <c:v>1.7242565521718012</c:v>
                </c:pt>
                <c:pt idx="172">
                  <c:v>1.7531703978406739</c:v>
                </c:pt>
                <c:pt idx="173">
                  <c:v>1.7707819000761362</c:v>
                </c:pt>
                <c:pt idx="174">
                  <c:v>1.7865335436081593</c:v>
                </c:pt>
                <c:pt idx="175">
                  <c:v>1.8000354539300361</c:v>
                </c:pt>
                <c:pt idx="176">
                  <c:v>1.8098759928139532</c:v>
                </c:pt>
                <c:pt idx="177">
                  <c:v>1.8223018421139114</c:v>
                </c:pt>
                <c:pt idx="178">
                  <c:v>1.8375448079787673</c:v>
                </c:pt>
                <c:pt idx="179">
                  <c:v>1.8521549298722257</c:v>
                </c:pt>
                <c:pt idx="180">
                  <c:v>1.8641573549979751</c:v>
                </c:pt>
                <c:pt idx="181">
                  <c:v>1.8831133909977007</c:v>
                </c:pt>
                <c:pt idx="182">
                  <c:v>1.8976798077304191</c:v>
                </c:pt>
                <c:pt idx="183">
                  <c:v>1.9099718061689388</c:v>
                </c:pt>
                <c:pt idx="184">
                  <c:v>1.9247860460040429</c:v>
                </c:pt>
                <c:pt idx="185">
                  <c:v>1.9272117574247742</c:v>
                </c:pt>
                <c:pt idx="186">
                  <c:v>1.9316502056500804</c:v>
                </c:pt>
                <c:pt idx="187">
                  <c:v>1.9460319097520735</c:v>
                </c:pt>
                <c:pt idx="188">
                  <c:v>1.9304536621872166</c:v>
                </c:pt>
                <c:pt idx="189">
                  <c:v>1.9524908370618226</c:v>
                </c:pt>
                <c:pt idx="190">
                  <c:v>1.9866417553872349</c:v>
                </c:pt>
                <c:pt idx="191">
                  <c:v>2.0245770726212347</c:v>
                </c:pt>
              </c:numCache>
            </c:numRef>
          </c:val>
          <c:smooth val="0"/>
          <c:extLst>
            <c:ext xmlns:c16="http://schemas.microsoft.com/office/drawing/2014/chart" uri="{C3380CC4-5D6E-409C-BE32-E72D297353CC}">
              <c16:uniqueId val="{00000003-2678-45A5-A637-AE3B8D9AD1FD}"/>
            </c:ext>
          </c:extLst>
        </c:ser>
        <c:dLbls>
          <c:showLegendKey val="0"/>
          <c:showVal val="0"/>
          <c:showCatName val="0"/>
          <c:showSerName val="0"/>
          <c:showPercent val="0"/>
          <c:showBubbleSize val="0"/>
        </c:dLbls>
        <c:marker val="1"/>
        <c:smooth val="0"/>
        <c:axId val="244323456"/>
        <c:axId val="244324992"/>
      </c:lineChart>
      <c:dateAx>
        <c:axId val="244323456"/>
        <c:scaling>
          <c:orientation val="minMax"/>
          <c:min val="29221"/>
        </c:scaling>
        <c:delete val="0"/>
        <c:axPos val="b"/>
        <c:numFmt formatCode="yyyy" sourceLinked="0"/>
        <c:majorTickMark val="out"/>
        <c:minorTickMark val="out"/>
        <c:tickLblPos val="nextTo"/>
        <c:crossAx val="244324992"/>
        <c:crossesAt val="-50"/>
        <c:auto val="1"/>
        <c:lblOffset val="100"/>
        <c:baseTimeUnit val="months"/>
        <c:majorUnit val="36"/>
        <c:majorTimeUnit val="months"/>
        <c:minorUnit val="12"/>
        <c:minorTimeUnit val="months"/>
      </c:dateAx>
      <c:valAx>
        <c:axId val="244324992"/>
        <c:scaling>
          <c:orientation val="minMax"/>
        </c:scaling>
        <c:delete val="0"/>
        <c:axPos val="l"/>
        <c:majorGridlines>
          <c:spPr>
            <a:ln>
              <a:solidFill>
                <a:schemeClr val="accent6"/>
              </a:solidFill>
            </a:ln>
          </c:spPr>
        </c:majorGridlines>
        <c:numFmt formatCode="0.0" sourceLinked="0"/>
        <c:majorTickMark val="out"/>
        <c:minorTickMark val="none"/>
        <c:tickLblPos val="nextTo"/>
        <c:spPr>
          <a:ln>
            <a:noFill/>
          </a:ln>
        </c:spPr>
        <c:crossAx val="244323456"/>
        <c:crosses val="autoZero"/>
        <c:crossBetween val="between"/>
      </c:valAx>
      <c:valAx>
        <c:axId val="244343168"/>
        <c:scaling>
          <c:orientation val="minMax"/>
          <c:max val="30"/>
          <c:min val="-30"/>
        </c:scaling>
        <c:delete val="0"/>
        <c:axPos val="r"/>
        <c:numFmt formatCode="0" sourceLinked="0"/>
        <c:majorTickMark val="out"/>
        <c:minorTickMark val="none"/>
        <c:tickLblPos val="nextTo"/>
        <c:spPr>
          <a:ln>
            <a:noFill/>
          </a:ln>
        </c:spPr>
        <c:crossAx val="244344704"/>
        <c:crosses val="max"/>
        <c:crossBetween val="between"/>
      </c:valAx>
      <c:dateAx>
        <c:axId val="244344704"/>
        <c:scaling>
          <c:orientation val="minMax"/>
        </c:scaling>
        <c:delete val="1"/>
        <c:axPos val="b"/>
        <c:numFmt formatCode="m/d/yyyy" sourceLinked="1"/>
        <c:majorTickMark val="out"/>
        <c:minorTickMark val="none"/>
        <c:tickLblPos val="nextTo"/>
        <c:crossAx val="244343168"/>
        <c:crosses val="autoZero"/>
        <c:auto val="1"/>
        <c:lblOffset val="100"/>
        <c:baseTimeUnit val="months"/>
        <c:majorUnit val="1"/>
        <c:minorUnit val="1"/>
      </c:dateAx>
    </c:plotArea>
    <c:legend>
      <c:legendPos val="r"/>
      <c:layout>
        <c:manualLayout>
          <c:xMode val="edge"/>
          <c:yMode val="edge"/>
          <c:x val="0"/>
          <c:y val="0.93474353682012623"/>
          <c:w val="1"/>
          <c:h val="5.895273777743216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25891094874091E-2"/>
          <c:y val="6.5371286944422152E-2"/>
          <c:w val="0.90934480078119495"/>
          <c:h val="0.82523694178735774"/>
        </c:manualLayout>
      </c:layout>
      <c:lineChart>
        <c:grouping val="standard"/>
        <c:varyColors val="0"/>
        <c:ser>
          <c:idx val="0"/>
          <c:order val="0"/>
          <c:tx>
            <c:strRef>
              <c:f>'Balance of payments'!$B$6</c:f>
              <c:strCache>
                <c:ptCount val="1"/>
                <c:pt idx="0">
                  <c:v>Balance of payment-to-GDP ratio</c:v>
                </c:pt>
              </c:strCache>
            </c:strRef>
          </c:tx>
          <c:marker>
            <c:symbol val="none"/>
          </c:marker>
          <c:cat>
            <c:numRef>
              <c:f>'Balance of payments'!$A$7:$A$206</c:f>
              <c:numCache>
                <c:formatCode>m/d/yyyy</c:formatCode>
                <c:ptCount val="200"/>
                <c:pt idx="0">
                  <c:v>26298</c:v>
                </c:pt>
                <c:pt idx="1">
                  <c:v>26389</c:v>
                </c:pt>
                <c:pt idx="2">
                  <c:v>26480</c:v>
                </c:pt>
                <c:pt idx="3">
                  <c:v>26572</c:v>
                </c:pt>
                <c:pt idx="4">
                  <c:v>26664</c:v>
                </c:pt>
                <c:pt idx="5">
                  <c:v>26754</c:v>
                </c:pt>
                <c:pt idx="6">
                  <c:v>26845</c:v>
                </c:pt>
                <c:pt idx="7">
                  <c:v>26937</c:v>
                </c:pt>
                <c:pt idx="8">
                  <c:v>27029</c:v>
                </c:pt>
                <c:pt idx="9">
                  <c:v>27119</c:v>
                </c:pt>
                <c:pt idx="10">
                  <c:v>27210</c:v>
                </c:pt>
                <c:pt idx="11">
                  <c:v>27302</c:v>
                </c:pt>
                <c:pt idx="12">
                  <c:v>27394</c:v>
                </c:pt>
                <c:pt idx="13">
                  <c:v>27484</c:v>
                </c:pt>
                <c:pt idx="14">
                  <c:v>27575</c:v>
                </c:pt>
                <c:pt idx="15">
                  <c:v>27667</c:v>
                </c:pt>
                <c:pt idx="16">
                  <c:v>27759</c:v>
                </c:pt>
                <c:pt idx="17">
                  <c:v>27850</c:v>
                </c:pt>
                <c:pt idx="18">
                  <c:v>27941</c:v>
                </c:pt>
                <c:pt idx="19">
                  <c:v>28033</c:v>
                </c:pt>
                <c:pt idx="20">
                  <c:v>28125</c:v>
                </c:pt>
                <c:pt idx="21">
                  <c:v>28215</c:v>
                </c:pt>
                <c:pt idx="22">
                  <c:v>28306</c:v>
                </c:pt>
                <c:pt idx="23">
                  <c:v>28398</c:v>
                </c:pt>
                <c:pt idx="24">
                  <c:v>28490</c:v>
                </c:pt>
                <c:pt idx="25">
                  <c:v>28580</c:v>
                </c:pt>
                <c:pt idx="26">
                  <c:v>28671</c:v>
                </c:pt>
                <c:pt idx="27">
                  <c:v>28763</c:v>
                </c:pt>
                <c:pt idx="28">
                  <c:v>28855</c:v>
                </c:pt>
                <c:pt idx="29">
                  <c:v>28945</c:v>
                </c:pt>
                <c:pt idx="30">
                  <c:v>29036</c:v>
                </c:pt>
                <c:pt idx="31">
                  <c:v>29128</c:v>
                </c:pt>
                <c:pt idx="32">
                  <c:v>29220</c:v>
                </c:pt>
                <c:pt idx="33">
                  <c:v>29311</c:v>
                </c:pt>
                <c:pt idx="34">
                  <c:v>29402</c:v>
                </c:pt>
                <c:pt idx="35">
                  <c:v>29494</c:v>
                </c:pt>
                <c:pt idx="36">
                  <c:v>29586</c:v>
                </c:pt>
                <c:pt idx="37">
                  <c:v>29676</c:v>
                </c:pt>
                <c:pt idx="38">
                  <c:v>29767</c:v>
                </c:pt>
                <c:pt idx="39">
                  <c:v>29859</c:v>
                </c:pt>
                <c:pt idx="40">
                  <c:v>29951</c:v>
                </c:pt>
                <c:pt idx="41">
                  <c:v>30041</c:v>
                </c:pt>
                <c:pt idx="42">
                  <c:v>30132</c:v>
                </c:pt>
                <c:pt idx="43">
                  <c:v>30224</c:v>
                </c:pt>
                <c:pt idx="44">
                  <c:v>30316</c:v>
                </c:pt>
                <c:pt idx="45">
                  <c:v>30406</c:v>
                </c:pt>
                <c:pt idx="46">
                  <c:v>30497</c:v>
                </c:pt>
                <c:pt idx="47">
                  <c:v>30589</c:v>
                </c:pt>
                <c:pt idx="48">
                  <c:v>30681</c:v>
                </c:pt>
                <c:pt idx="49">
                  <c:v>30772</c:v>
                </c:pt>
                <c:pt idx="50">
                  <c:v>30863</c:v>
                </c:pt>
                <c:pt idx="51">
                  <c:v>30955</c:v>
                </c:pt>
                <c:pt idx="52">
                  <c:v>31047</c:v>
                </c:pt>
                <c:pt idx="53">
                  <c:v>31137</c:v>
                </c:pt>
                <c:pt idx="54">
                  <c:v>31228</c:v>
                </c:pt>
                <c:pt idx="55">
                  <c:v>31320</c:v>
                </c:pt>
                <c:pt idx="56">
                  <c:v>31412</c:v>
                </c:pt>
                <c:pt idx="57">
                  <c:v>31502</c:v>
                </c:pt>
                <c:pt idx="58">
                  <c:v>31593</c:v>
                </c:pt>
                <c:pt idx="59">
                  <c:v>31685</c:v>
                </c:pt>
                <c:pt idx="60">
                  <c:v>31777</c:v>
                </c:pt>
                <c:pt idx="61">
                  <c:v>31867</c:v>
                </c:pt>
                <c:pt idx="62">
                  <c:v>31958</c:v>
                </c:pt>
                <c:pt idx="63">
                  <c:v>32050</c:v>
                </c:pt>
                <c:pt idx="64">
                  <c:v>32142</c:v>
                </c:pt>
                <c:pt idx="65">
                  <c:v>32233</c:v>
                </c:pt>
                <c:pt idx="66">
                  <c:v>32324</c:v>
                </c:pt>
                <c:pt idx="67">
                  <c:v>32416</c:v>
                </c:pt>
                <c:pt idx="68">
                  <c:v>32508</c:v>
                </c:pt>
                <c:pt idx="69">
                  <c:v>32598</c:v>
                </c:pt>
                <c:pt idx="70">
                  <c:v>32689</c:v>
                </c:pt>
                <c:pt idx="71">
                  <c:v>32781</c:v>
                </c:pt>
                <c:pt idx="72">
                  <c:v>32873</c:v>
                </c:pt>
                <c:pt idx="73">
                  <c:v>32963</c:v>
                </c:pt>
                <c:pt idx="74">
                  <c:v>33054</c:v>
                </c:pt>
                <c:pt idx="75">
                  <c:v>33146</c:v>
                </c:pt>
                <c:pt idx="76">
                  <c:v>33238</c:v>
                </c:pt>
                <c:pt idx="77">
                  <c:v>33328</c:v>
                </c:pt>
                <c:pt idx="78">
                  <c:v>33419</c:v>
                </c:pt>
                <c:pt idx="79">
                  <c:v>33511</c:v>
                </c:pt>
                <c:pt idx="80">
                  <c:v>33603</c:v>
                </c:pt>
                <c:pt idx="81">
                  <c:v>33694</c:v>
                </c:pt>
                <c:pt idx="82">
                  <c:v>33785</c:v>
                </c:pt>
                <c:pt idx="83">
                  <c:v>33877</c:v>
                </c:pt>
                <c:pt idx="84">
                  <c:v>33969</c:v>
                </c:pt>
                <c:pt idx="85">
                  <c:v>34059</c:v>
                </c:pt>
                <c:pt idx="86">
                  <c:v>34150</c:v>
                </c:pt>
                <c:pt idx="87">
                  <c:v>34242</c:v>
                </c:pt>
                <c:pt idx="88">
                  <c:v>34334</c:v>
                </c:pt>
                <c:pt idx="89">
                  <c:v>34424</c:v>
                </c:pt>
                <c:pt idx="90">
                  <c:v>34515</c:v>
                </c:pt>
                <c:pt idx="91">
                  <c:v>34607</c:v>
                </c:pt>
                <c:pt idx="92">
                  <c:v>34699</c:v>
                </c:pt>
                <c:pt idx="93">
                  <c:v>34789</c:v>
                </c:pt>
                <c:pt idx="94">
                  <c:v>34880</c:v>
                </c:pt>
                <c:pt idx="95">
                  <c:v>34972</c:v>
                </c:pt>
                <c:pt idx="96">
                  <c:v>35064</c:v>
                </c:pt>
                <c:pt idx="97">
                  <c:v>35155</c:v>
                </c:pt>
                <c:pt idx="98">
                  <c:v>35246</c:v>
                </c:pt>
                <c:pt idx="99">
                  <c:v>35338</c:v>
                </c:pt>
                <c:pt idx="100">
                  <c:v>35430</c:v>
                </c:pt>
                <c:pt idx="101">
                  <c:v>35520</c:v>
                </c:pt>
                <c:pt idx="102">
                  <c:v>35611</c:v>
                </c:pt>
                <c:pt idx="103">
                  <c:v>35703</c:v>
                </c:pt>
                <c:pt idx="104">
                  <c:v>35795</c:v>
                </c:pt>
                <c:pt idx="105">
                  <c:v>35885</c:v>
                </c:pt>
                <c:pt idx="106">
                  <c:v>35976</c:v>
                </c:pt>
                <c:pt idx="107">
                  <c:v>36068</c:v>
                </c:pt>
                <c:pt idx="108">
                  <c:v>36160</c:v>
                </c:pt>
                <c:pt idx="109">
                  <c:v>36250</c:v>
                </c:pt>
                <c:pt idx="110">
                  <c:v>36341</c:v>
                </c:pt>
                <c:pt idx="111">
                  <c:v>36433</c:v>
                </c:pt>
                <c:pt idx="112">
                  <c:v>36525</c:v>
                </c:pt>
                <c:pt idx="113">
                  <c:v>36616</c:v>
                </c:pt>
                <c:pt idx="114">
                  <c:v>36707</c:v>
                </c:pt>
                <c:pt idx="115">
                  <c:v>36799</c:v>
                </c:pt>
                <c:pt idx="116">
                  <c:v>36891</c:v>
                </c:pt>
                <c:pt idx="117">
                  <c:v>36981</c:v>
                </c:pt>
                <c:pt idx="118">
                  <c:v>37072</c:v>
                </c:pt>
                <c:pt idx="119">
                  <c:v>37164</c:v>
                </c:pt>
                <c:pt idx="120">
                  <c:v>37256</c:v>
                </c:pt>
                <c:pt idx="121">
                  <c:v>37346</c:v>
                </c:pt>
                <c:pt idx="122">
                  <c:v>37437</c:v>
                </c:pt>
                <c:pt idx="123">
                  <c:v>37529</c:v>
                </c:pt>
                <c:pt idx="124">
                  <c:v>37621</c:v>
                </c:pt>
                <c:pt idx="125">
                  <c:v>37711</c:v>
                </c:pt>
                <c:pt idx="126">
                  <c:v>37802</c:v>
                </c:pt>
                <c:pt idx="127">
                  <c:v>37894</c:v>
                </c:pt>
                <c:pt idx="128">
                  <c:v>37986</c:v>
                </c:pt>
                <c:pt idx="129">
                  <c:v>38077</c:v>
                </c:pt>
                <c:pt idx="130">
                  <c:v>38168</c:v>
                </c:pt>
                <c:pt idx="131">
                  <c:v>38260</c:v>
                </c:pt>
                <c:pt idx="132">
                  <c:v>38352</c:v>
                </c:pt>
                <c:pt idx="133">
                  <c:v>38442</c:v>
                </c:pt>
                <c:pt idx="134">
                  <c:v>38533</c:v>
                </c:pt>
                <c:pt idx="135">
                  <c:v>38625</c:v>
                </c:pt>
                <c:pt idx="136">
                  <c:v>38717</c:v>
                </c:pt>
                <c:pt idx="137">
                  <c:v>38807</c:v>
                </c:pt>
                <c:pt idx="138">
                  <c:v>38898</c:v>
                </c:pt>
                <c:pt idx="139">
                  <c:v>38990</c:v>
                </c:pt>
                <c:pt idx="140">
                  <c:v>39082</c:v>
                </c:pt>
                <c:pt idx="141">
                  <c:v>39172</c:v>
                </c:pt>
                <c:pt idx="142">
                  <c:v>39263</c:v>
                </c:pt>
                <c:pt idx="143">
                  <c:v>39355</c:v>
                </c:pt>
                <c:pt idx="144">
                  <c:v>39447</c:v>
                </c:pt>
                <c:pt idx="145">
                  <c:v>39538</c:v>
                </c:pt>
                <c:pt idx="146">
                  <c:v>39629</c:v>
                </c:pt>
                <c:pt idx="147">
                  <c:v>39721</c:v>
                </c:pt>
                <c:pt idx="148">
                  <c:v>39813</c:v>
                </c:pt>
                <c:pt idx="149">
                  <c:v>39903</c:v>
                </c:pt>
                <c:pt idx="150">
                  <c:v>39994</c:v>
                </c:pt>
                <c:pt idx="151">
                  <c:v>40086</c:v>
                </c:pt>
                <c:pt idx="152">
                  <c:v>40178</c:v>
                </c:pt>
                <c:pt idx="153">
                  <c:v>40268</c:v>
                </c:pt>
                <c:pt idx="154">
                  <c:v>40359</c:v>
                </c:pt>
                <c:pt idx="155">
                  <c:v>40451</c:v>
                </c:pt>
                <c:pt idx="156">
                  <c:v>40543</c:v>
                </c:pt>
                <c:pt idx="157">
                  <c:v>40633</c:v>
                </c:pt>
                <c:pt idx="158">
                  <c:v>40724</c:v>
                </c:pt>
                <c:pt idx="159">
                  <c:v>40816</c:v>
                </c:pt>
                <c:pt idx="160">
                  <c:v>40908</c:v>
                </c:pt>
                <c:pt idx="161">
                  <c:v>40999</c:v>
                </c:pt>
                <c:pt idx="162">
                  <c:v>41090</c:v>
                </c:pt>
                <c:pt idx="163">
                  <c:v>41182</c:v>
                </c:pt>
                <c:pt idx="164">
                  <c:v>41274</c:v>
                </c:pt>
                <c:pt idx="165">
                  <c:v>41364</c:v>
                </c:pt>
                <c:pt idx="166">
                  <c:v>41455</c:v>
                </c:pt>
                <c:pt idx="167">
                  <c:v>41547</c:v>
                </c:pt>
                <c:pt idx="168">
                  <c:v>41639</c:v>
                </c:pt>
                <c:pt idx="169">
                  <c:v>41729</c:v>
                </c:pt>
                <c:pt idx="170">
                  <c:v>41820</c:v>
                </c:pt>
                <c:pt idx="171">
                  <c:v>41912</c:v>
                </c:pt>
                <c:pt idx="172">
                  <c:v>42004</c:v>
                </c:pt>
                <c:pt idx="173">
                  <c:v>42094</c:v>
                </c:pt>
                <c:pt idx="174">
                  <c:v>42185</c:v>
                </c:pt>
                <c:pt idx="175">
                  <c:v>42277</c:v>
                </c:pt>
                <c:pt idx="176">
                  <c:v>42369</c:v>
                </c:pt>
                <c:pt idx="177">
                  <c:v>42460</c:v>
                </c:pt>
                <c:pt idx="178">
                  <c:v>42551</c:v>
                </c:pt>
                <c:pt idx="179">
                  <c:v>42643</c:v>
                </c:pt>
                <c:pt idx="180">
                  <c:v>42735</c:v>
                </c:pt>
                <c:pt idx="181">
                  <c:v>42825</c:v>
                </c:pt>
                <c:pt idx="182">
                  <c:v>42916</c:v>
                </c:pt>
                <c:pt idx="183">
                  <c:v>43008</c:v>
                </c:pt>
                <c:pt idx="184">
                  <c:v>43100</c:v>
                </c:pt>
                <c:pt idx="185">
                  <c:v>43190</c:v>
                </c:pt>
                <c:pt idx="186">
                  <c:v>43281</c:v>
                </c:pt>
                <c:pt idx="187">
                  <c:v>43373</c:v>
                </c:pt>
                <c:pt idx="188">
                  <c:v>43465</c:v>
                </c:pt>
                <c:pt idx="189">
                  <c:v>43555</c:v>
                </c:pt>
                <c:pt idx="190">
                  <c:v>43646</c:v>
                </c:pt>
                <c:pt idx="191">
                  <c:v>43738</c:v>
                </c:pt>
                <c:pt idx="192">
                  <c:v>43830</c:v>
                </c:pt>
                <c:pt idx="193">
                  <c:v>43921</c:v>
                </c:pt>
                <c:pt idx="194">
                  <c:v>44012</c:v>
                </c:pt>
                <c:pt idx="195">
                  <c:v>44104</c:v>
                </c:pt>
                <c:pt idx="196">
                  <c:v>44196</c:v>
                </c:pt>
                <c:pt idx="197">
                  <c:v>44286</c:v>
                </c:pt>
                <c:pt idx="198">
                  <c:v>44377</c:v>
                </c:pt>
                <c:pt idx="199">
                  <c:v>44469</c:v>
                </c:pt>
              </c:numCache>
            </c:numRef>
          </c:cat>
          <c:val>
            <c:numRef>
              <c:f>'Balance of payments'!$B$7:$B$206</c:f>
              <c:numCache>
                <c:formatCode>0.00</c:formatCode>
                <c:ptCount val="200"/>
                <c:pt idx="0">
                  <c:v>-2.363</c:v>
                </c:pt>
                <c:pt idx="1">
                  <c:v>-1.645</c:v>
                </c:pt>
                <c:pt idx="2">
                  <c:v>-0.91100000000000003</c:v>
                </c:pt>
                <c:pt idx="3">
                  <c:v>-0.97399999999999998</c:v>
                </c:pt>
                <c:pt idx="4">
                  <c:v>-0.73699999999999999</c:v>
                </c:pt>
                <c:pt idx="5">
                  <c:v>-1.042</c:v>
                </c:pt>
                <c:pt idx="6">
                  <c:v>-1.782</c:v>
                </c:pt>
                <c:pt idx="7">
                  <c:v>-1.35</c:v>
                </c:pt>
                <c:pt idx="8">
                  <c:v>-1.8220000000000001</c:v>
                </c:pt>
                <c:pt idx="9">
                  <c:v>-2.98</c:v>
                </c:pt>
                <c:pt idx="10">
                  <c:v>-3.4580000000000002</c:v>
                </c:pt>
                <c:pt idx="11">
                  <c:v>-4.1369999999999996</c:v>
                </c:pt>
                <c:pt idx="12">
                  <c:v>-3.5649999999999999</c:v>
                </c:pt>
                <c:pt idx="13">
                  <c:v>-2.125</c:v>
                </c:pt>
                <c:pt idx="14">
                  <c:v>-1.0469999999999999</c:v>
                </c:pt>
                <c:pt idx="15">
                  <c:v>-0.76200000000000001</c:v>
                </c:pt>
                <c:pt idx="16">
                  <c:v>-1.58</c:v>
                </c:pt>
                <c:pt idx="17">
                  <c:v>-2.73</c:v>
                </c:pt>
                <c:pt idx="18">
                  <c:v>-3.855</c:v>
                </c:pt>
                <c:pt idx="19">
                  <c:v>-4.6790000000000003</c:v>
                </c:pt>
                <c:pt idx="20">
                  <c:v>-4.8419999999999996</c:v>
                </c:pt>
                <c:pt idx="21">
                  <c:v>-5.0110000000000001</c:v>
                </c:pt>
                <c:pt idx="22">
                  <c:v>-4.7839999999999998</c:v>
                </c:pt>
                <c:pt idx="23">
                  <c:v>-4.3979999999999997</c:v>
                </c:pt>
                <c:pt idx="24">
                  <c:v>-3.7890000000000001</c:v>
                </c:pt>
                <c:pt idx="25">
                  <c:v>-2.944</c:v>
                </c:pt>
                <c:pt idx="26">
                  <c:v>-2.415</c:v>
                </c:pt>
                <c:pt idx="27">
                  <c:v>-2.1320000000000001</c:v>
                </c:pt>
                <c:pt idx="28">
                  <c:v>-2.3220000000000001</c:v>
                </c:pt>
                <c:pt idx="29">
                  <c:v>-2.8980000000000001</c:v>
                </c:pt>
                <c:pt idx="30">
                  <c:v>-3.641</c:v>
                </c:pt>
                <c:pt idx="31">
                  <c:v>-4.2869999999999999</c:v>
                </c:pt>
                <c:pt idx="32">
                  <c:v>-4.5410000000000004</c:v>
                </c:pt>
                <c:pt idx="33">
                  <c:v>-4.9429999999999996</c:v>
                </c:pt>
                <c:pt idx="34">
                  <c:v>-4.8330000000000002</c:v>
                </c:pt>
                <c:pt idx="35">
                  <c:v>-4.1609999999999996</c:v>
                </c:pt>
                <c:pt idx="36">
                  <c:v>-3.2919999999999998</c:v>
                </c:pt>
                <c:pt idx="37">
                  <c:v>-2.2509999999999999</c:v>
                </c:pt>
                <c:pt idx="38">
                  <c:v>-1.635</c:v>
                </c:pt>
                <c:pt idx="39">
                  <c:v>-1.766</c:v>
                </c:pt>
                <c:pt idx="40">
                  <c:v>-2.4220000000000002</c:v>
                </c:pt>
                <c:pt idx="41">
                  <c:v>-2.8650000000000002</c:v>
                </c:pt>
                <c:pt idx="42">
                  <c:v>-3.407</c:v>
                </c:pt>
                <c:pt idx="43">
                  <c:v>-3.7269999999999999</c:v>
                </c:pt>
                <c:pt idx="44">
                  <c:v>-3.7909999999999999</c:v>
                </c:pt>
                <c:pt idx="45">
                  <c:v>-3.3290000000000002</c:v>
                </c:pt>
                <c:pt idx="46">
                  <c:v>-2.972</c:v>
                </c:pt>
                <c:pt idx="47">
                  <c:v>-2.577</c:v>
                </c:pt>
                <c:pt idx="48">
                  <c:v>-2.3490000000000002</c:v>
                </c:pt>
                <c:pt idx="49">
                  <c:v>-2.7730000000000001</c:v>
                </c:pt>
                <c:pt idx="50">
                  <c:v>-2.9020000000000001</c:v>
                </c:pt>
                <c:pt idx="51">
                  <c:v>-3.0139999999999998</c:v>
                </c:pt>
                <c:pt idx="52">
                  <c:v>-3.069</c:v>
                </c:pt>
                <c:pt idx="53">
                  <c:v>-3.4</c:v>
                </c:pt>
                <c:pt idx="54">
                  <c:v>-3.4740000000000002</c:v>
                </c:pt>
                <c:pt idx="55">
                  <c:v>-3.722</c:v>
                </c:pt>
                <c:pt idx="56">
                  <c:v>-4.25</c:v>
                </c:pt>
                <c:pt idx="57">
                  <c:v>-4.3289999999999997</c:v>
                </c:pt>
                <c:pt idx="58">
                  <c:v>-5.0380000000000003</c:v>
                </c:pt>
                <c:pt idx="59">
                  <c:v>-5.4429999999999996</c:v>
                </c:pt>
                <c:pt idx="60">
                  <c:v>-5.258</c:v>
                </c:pt>
                <c:pt idx="61">
                  <c:v>-4.5739999999999998</c:v>
                </c:pt>
                <c:pt idx="62">
                  <c:v>-3.718</c:v>
                </c:pt>
                <c:pt idx="63">
                  <c:v>-3.0419999999999998</c:v>
                </c:pt>
                <c:pt idx="64">
                  <c:v>-2.7770000000000001</c:v>
                </c:pt>
                <c:pt idx="65">
                  <c:v>-2.4369999999999998</c:v>
                </c:pt>
                <c:pt idx="66">
                  <c:v>-2.2629999999999999</c:v>
                </c:pt>
                <c:pt idx="67">
                  <c:v>-1.879</c:v>
                </c:pt>
                <c:pt idx="68">
                  <c:v>-1.173</c:v>
                </c:pt>
                <c:pt idx="69">
                  <c:v>-1.33</c:v>
                </c:pt>
                <c:pt idx="70">
                  <c:v>-1.0620000000000001</c:v>
                </c:pt>
                <c:pt idx="71">
                  <c:v>-1.218</c:v>
                </c:pt>
                <c:pt idx="72">
                  <c:v>-1.24</c:v>
                </c:pt>
                <c:pt idx="73">
                  <c:v>-0.80700000000000005</c:v>
                </c:pt>
                <c:pt idx="74">
                  <c:v>-0.442</c:v>
                </c:pt>
                <c:pt idx="75">
                  <c:v>0.12</c:v>
                </c:pt>
                <c:pt idx="76">
                  <c:v>0.67300000000000004</c:v>
                </c:pt>
                <c:pt idx="77">
                  <c:v>0.61899999999999999</c:v>
                </c:pt>
                <c:pt idx="78">
                  <c:v>0.60399999999999998</c:v>
                </c:pt>
                <c:pt idx="79">
                  <c:v>0.69499999999999995</c:v>
                </c:pt>
                <c:pt idx="80">
                  <c:v>0.83499999999999996</c:v>
                </c:pt>
                <c:pt idx="81">
                  <c:v>1.502</c:v>
                </c:pt>
                <c:pt idx="82">
                  <c:v>1.8480000000000001</c:v>
                </c:pt>
                <c:pt idx="83">
                  <c:v>2.218</c:v>
                </c:pt>
                <c:pt idx="84">
                  <c:v>2.1440000000000001</c:v>
                </c:pt>
                <c:pt idx="85">
                  <c:v>2.0390000000000001</c:v>
                </c:pt>
                <c:pt idx="86">
                  <c:v>2.3740000000000001</c:v>
                </c:pt>
                <c:pt idx="87">
                  <c:v>2.6040000000000001</c:v>
                </c:pt>
                <c:pt idx="88">
                  <c:v>2.9180000000000001</c:v>
                </c:pt>
                <c:pt idx="89">
                  <c:v>2.8820000000000001</c:v>
                </c:pt>
                <c:pt idx="90">
                  <c:v>2.4089999999999998</c:v>
                </c:pt>
                <c:pt idx="91">
                  <c:v>1.99</c:v>
                </c:pt>
                <c:pt idx="92">
                  <c:v>1.522</c:v>
                </c:pt>
                <c:pt idx="93">
                  <c:v>1.7430000000000001</c:v>
                </c:pt>
                <c:pt idx="94">
                  <c:v>1.486</c:v>
                </c:pt>
                <c:pt idx="95">
                  <c:v>1.167</c:v>
                </c:pt>
                <c:pt idx="96">
                  <c:v>0.75</c:v>
                </c:pt>
                <c:pt idx="97">
                  <c:v>0.54700000000000004</c:v>
                </c:pt>
                <c:pt idx="98">
                  <c:v>1.0249999999999999</c:v>
                </c:pt>
                <c:pt idx="99">
                  <c:v>1.1879999999999999</c:v>
                </c:pt>
                <c:pt idx="100">
                  <c:v>1.29</c:v>
                </c:pt>
                <c:pt idx="101">
                  <c:v>1.0349999999999999</c:v>
                </c:pt>
                <c:pt idx="102">
                  <c:v>0.58499999999999996</c:v>
                </c:pt>
                <c:pt idx="103">
                  <c:v>0.58799999999999997</c:v>
                </c:pt>
                <c:pt idx="104">
                  <c:v>0.64500000000000002</c:v>
                </c:pt>
                <c:pt idx="105">
                  <c:v>0.14599999999999999</c:v>
                </c:pt>
                <c:pt idx="106">
                  <c:v>-0.27200000000000002</c:v>
                </c:pt>
                <c:pt idx="107">
                  <c:v>-0.13400000000000001</c:v>
                </c:pt>
                <c:pt idx="108">
                  <c:v>-0.69899999999999995</c:v>
                </c:pt>
                <c:pt idx="109">
                  <c:v>8.5000000000000006E-2</c:v>
                </c:pt>
                <c:pt idx="110">
                  <c:v>1.0860000000000001</c:v>
                </c:pt>
                <c:pt idx="111">
                  <c:v>1.113</c:v>
                </c:pt>
                <c:pt idx="112">
                  <c:v>2.2130000000000001</c:v>
                </c:pt>
                <c:pt idx="113">
                  <c:v>1.7889999999999999</c:v>
                </c:pt>
                <c:pt idx="114">
                  <c:v>1.2949999999999999</c:v>
                </c:pt>
                <c:pt idx="115">
                  <c:v>1.5309999999999999</c:v>
                </c:pt>
                <c:pt idx="116">
                  <c:v>1.6279999999999999</c:v>
                </c:pt>
                <c:pt idx="117">
                  <c:v>2.637</c:v>
                </c:pt>
                <c:pt idx="118">
                  <c:v>3.3239999999999998</c:v>
                </c:pt>
                <c:pt idx="119">
                  <c:v>3.4140000000000001</c:v>
                </c:pt>
                <c:pt idx="120">
                  <c:v>3.2240000000000002</c:v>
                </c:pt>
                <c:pt idx="121">
                  <c:v>2.6110000000000002</c:v>
                </c:pt>
                <c:pt idx="122">
                  <c:v>2.75</c:v>
                </c:pt>
                <c:pt idx="123">
                  <c:v>2.7229999999999999</c:v>
                </c:pt>
                <c:pt idx="124">
                  <c:v>3.0150000000000001</c:v>
                </c:pt>
                <c:pt idx="125">
                  <c:v>3.4449999999999998</c:v>
                </c:pt>
                <c:pt idx="126">
                  <c:v>3.2879999999999998</c:v>
                </c:pt>
                <c:pt idx="127">
                  <c:v>3.56</c:v>
                </c:pt>
                <c:pt idx="128">
                  <c:v>3.5289999999999999</c:v>
                </c:pt>
                <c:pt idx="129">
                  <c:v>3.7429999999999999</c:v>
                </c:pt>
                <c:pt idx="130">
                  <c:v>3.7919999999999998</c:v>
                </c:pt>
                <c:pt idx="131">
                  <c:v>3.3570000000000002</c:v>
                </c:pt>
                <c:pt idx="132">
                  <c:v>3.1640000000000001</c:v>
                </c:pt>
                <c:pt idx="133">
                  <c:v>2.8740000000000001</c:v>
                </c:pt>
                <c:pt idx="134">
                  <c:v>3.1190000000000002</c:v>
                </c:pt>
                <c:pt idx="135">
                  <c:v>3.734</c:v>
                </c:pt>
                <c:pt idx="136">
                  <c:v>4.1870000000000003</c:v>
                </c:pt>
                <c:pt idx="137">
                  <c:v>4.2679999999999998</c:v>
                </c:pt>
                <c:pt idx="138">
                  <c:v>3.8279999999999998</c:v>
                </c:pt>
                <c:pt idx="139">
                  <c:v>3.694</c:v>
                </c:pt>
                <c:pt idx="140">
                  <c:v>3.3260000000000001</c:v>
                </c:pt>
                <c:pt idx="141">
                  <c:v>2.2949999999999999</c:v>
                </c:pt>
                <c:pt idx="142">
                  <c:v>1.9530000000000001</c:v>
                </c:pt>
                <c:pt idx="143">
                  <c:v>1.341</c:v>
                </c:pt>
                <c:pt idx="144">
                  <c:v>1.431</c:v>
                </c:pt>
                <c:pt idx="145">
                  <c:v>1.946</c:v>
                </c:pt>
                <c:pt idx="146">
                  <c:v>2.4900000000000002</c:v>
                </c:pt>
                <c:pt idx="147">
                  <c:v>3.0459999999999998</c:v>
                </c:pt>
                <c:pt idx="148">
                  <c:v>2.9140000000000001</c:v>
                </c:pt>
                <c:pt idx="149">
                  <c:v>3.2829999999999999</c:v>
                </c:pt>
                <c:pt idx="150">
                  <c:v>3.319</c:v>
                </c:pt>
                <c:pt idx="151">
                  <c:v>3.0779999999999998</c:v>
                </c:pt>
                <c:pt idx="152">
                  <c:v>3.4660000000000002</c:v>
                </c:pt>
                <c:pt idx="153">
                  <c:v>4.1369999999999996</c:v>
                </c:pt>
                <c:pt idx="154">
                  <c:v>4.6660000000000004</c:v>
                </c:pt>
                <c:pt idx="155">
                  <c:v>5.7409999999999997</c:v>
                </c:pt>
                <c:pt idx="156">
                  <c:v>6.5529999999999999</c:v>
                </c:pt>
                <c:pt idx="157">
                  <c:v>7.0380000000000003</c:v>
                </c:pt>
                <c:pt idx="158">
                  <c:v>7.0970000000000004</c:v>
                </c:pt>
                <c:pt idx="159">
                  <c:v>6.8049999999999997</c:v>
                </c:pt>
                <c:pt idx="160">
                  <c:v>6.585</c:v>
                </c:pt>
                <c:pt idx="161">
                  <c:v>5.87</c:v>
                </c:pt>
                <c:pt idx="162">
                  <c:v>6.202</c:v>
                </c:pt>
                <c:pt idx="163">
                  <c:v>6.3840000000000003</c:v>
                </c:pt>
                <c:pt idx="164">
                  <c:v>6.2770000000000001</c:v>
                </c:pt>
                <c:pt idx="165">
                  <c:v>6.7480000000000002</c:v>
                </c:pt>
                <c:pt idx="166">
                  <c:v>6.9889999999999999</c:v>
                </c:pt>
                <c:pt idx="167">
                  <c:v>7.2649999999999997</c:v>
                </c:pt>
                <c:pt idx="168">
                  <c:v>7.7569999999999997</c:v>
                </c:pt>
                <c:pt idx="169">
                  <c:v>8.0719999999999992</c:v>
                </c:pt>
                <c:pt idx="170">
                  <c:v>8.0350000000000001</c:v>
                </c:pt>
                <c:pt idx="171">
                  <c:v>8.5380000000000003</c:v>
                </c:pt>
                <c:pt idx="172">
                  <c:v>8.9169999999999998</c:v>
                </c:pt>
                <c:pt idx="173">
                  <c:v>9.3689999999999998</c:v>
                </c:pt>
                <c:pt idx="174">
                  <c:v>9.2550000000000008</c:v>
                </c:pt>
                <c:pt idx="175">
                  <c:v>8.9030000000000005</c:v>
                </c:pt>
                <c:pt idx="176">
                  <c:v>8.2479999999999993</c:v>
                </c:pt>
                <c:pt idx="177">
                  <c:v>7.63</c:v>
                </c:pt>
                <c:pt idx="178">
                  <c:v>7.6890000000000001</c:v>
                </c:pt>
                <c:pt idx="179">
                  <c:v>7.1260000000000003</c:v>
                </c:pt>
                <c:pt idx="180">
                  <c:v>7.7649999999999997</c:v>
                </c:pt>
                <c:pt idx="181">
                  <c:v>8.1319999999999997</c:v>
                </c:pt>
                <c:pt idx="182">
                  <c:v>8.3569999999999993</c:v>
                </c:pt>
                <c:pt idx="183">
                  <c:v>8.6050000000000004</c:v>
                </c:pt>
                <c:pt idx="184">
                  <c:v>8.01</c:v>
                </c:pt>
                <c:pt idx="185">
                  <c:v>7.5578431000000004</c:v>
                </c:pt>
                <c:pt idx="186">
                  <c:v>6.6560264</c:v>
                </c:pt>
                <c:pt idx="187">
                  <c:v>6.8967830000000001</c:v>
                </c:pt>
                <c:pt idx="188">
                  <c:v>7.2688956999999998</c:v>
                </c:pt>
                <c:pt idx="189">
                  <c:v>7.3231976999999997</c:v>
                </c:pt>
                <c:pt idx="190">
                  <c:v>8.5019948000000003</c:v>
                </c:pt>
                <c:pt idx="191">
                  <c:v>8.7113686999999995</c:v>
                </c:pt>
                <c:pt idx="192">
                  <c:v>8.8050221999999998</c:v>
                </c:pt>
                <c:pt idx="193">
                  <c:v>9.3836609000000006</c:v>
                </c:pt>
                <c:pt idx="194">
                  <c:v>9.3732679999999995</c:v>
                </c:pt>
                <c:pt idx="195">
                  <c:v>9.1422220999999997</c:v>
                </c:pt>
                <c:pt idx="196">
                  <c:v>8.1746029</c:v>
                </c:pt>
                <c:pt idx="197">
                  <c:v>7.8037118999999997</c:v>
                </c:pt>
                <c:pt idx="198">
                  <c:v>7.1414716</c:v>
                </c:pt>
                <c:pt idx="199">
                  <c:v>6.9702256</c:v>
                </c:pt>
              </c:numCache>
            </c:numRef>
          </c:val>
          <c:smooth val="0"/>
          <c:extLst>
            <c:ext xmlns:c16="http://schemas.microsoft.com/office/drawing/2014/chart" uri="{C3380CC4-5D6E-409C-BE32-E72D297353CC}">
              <c16:uniqueId val="{00000000-3914-4F0D-8975-3E456D0B937D}"/>
            </c:ext>
          </c:extLst>
        </c:ser>
        <c:dLbls>
          <c:showLegendKey val="0"/>
          <c:showVal val="0"/>
          <c:showCatName val="0"/>
          <c:showSerName val="0"/>
          <c:showPercent val="0"/>
          <c:showBubbleSize val="0"/>
        </c:dLbls>
        <c:smooth val="0"/>
        <c:axId val="249189120"/>
        <c:axId val="249190656"/>
      </c:lineChart>
      <c:dateAx>
        <c:axId val="249189120"/>
        <c:scaling>
          <c:orientation val="minMax"/>
          <c:min val="25934"/>
        </c:scaling>
        <c:delete val="0"/>
        <c:axPos val="b"/>
        <c:numFmt formatCode="yyyy" sourceLinked="0"/>
        <c:majorTickMark val="out"/>
        <c:minorTickMark val="out"/>
        <c:tickLblPos val="nextTo"/>
        <c:crossAx val="249190656"/>
        <c:crossesAt val="-50"/>
        <c:auto val="1"/>
        <c:lblOffset val="100"/>
        <c:baseTimeUnit val="months"/>
        <c:majorUnit val="36"/>
        <c:majorTimeUnit val="months"/>
        <c:minorUnit val="12"/>
        <c:minorTimeUnit val="months"/>
      </c:dateAx>
      <c:valAx>
        <c:axId val="249190656"/>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249189120"/>
        <c:crosses val="autoZero"/>
        <c:crossBetween val="between"/>
      </c:valAx>
    </c:plotArea>
    <c:legend>
      <c:legendPos val="r"/>
      <c:layout>
        <c:manualLayout>
          <c:xMode val="edge"/>
          <c:yMode val="edge"/>
          <c:x val="8.0734663935509471E-4"/>
          <c:y val="0.94104725186790561"/>
          <c:w val="0.32850279490925705"/>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25891094874091E-2"/>
          <c:y val="6.9573770546049879E-2"/>
          <c:w val="0.90934480078119495"/>
          <c:h val="0.81681390525715802"/>
        </c:manualLayout>
      </c:layout>
      <c:lineChart>
        <c:grouping val="standard"/>
        <c:varyColors val="0"/>
        <c:ser>
          <c:idx val="0"/>
          <c:order val="2"/>
          <c:tx>
            <c:v>Credit-to-GDP gap</c:v>
          </c:tx>
          <c:marker>
            <c:symbol val="none"/>
          </c:marker>
          <c:cat>
            <c:numRef>
              <c:f>'Buffer guide'!$A$7:$A$212</c:f>
              <c:numCache>
                <c:formatCode>m/d/yyyy</c:formatCode>
                <c:ptCount val="206"/>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numCache>
            </c:numRef>
          </c:cat>
          <c:val>
            <c:numRef>
              <c:f>'Buffer guide'!$B$7:$B$212</c:f>
              <c:numCache>
                <c:formatCode>0.00</c:formatCode>
                <c:ptCount val="206"/>
                <c:pt idx="0">
                  <c:v>2.4676233564961194</c:v>
                </c:pt>
                <c:pt idx="1">
                  <c:v>1.617955779507227</c:v>
                </c:pt>
                <c:pt idx="2">
                  <c:v>1.0058168082112502</c:v>
                </c:pt>
                <c:pt idx="3">
                  <c:v>0.33270772633220247</c:v>
                </c:pt>
                <c:pt idx="4">
                  <c:v>0.20304435454390557</c:v>
                </c:pt>
                <c:pt idx="5">
                  <c:v>0.46523031155902572</c:v>
                </c:pt>
                <c:pt idx="6">
                  <c:v>-0.56437169525364084</c:v>
                </c:pt>
                <c:pt idx="7">
                  <c:v>-1.7746899977582729</c:v>
                </c:pt>
                <c:pt idx="8">
                  <c:v>-1.7966973098733376</c:v>
                </c:pt>
                <c:pt idx="9">
                  <c:v>-2.0080832513613558</c:v>
                </c:pt>
                <c:pt idx="10">
                  <c:v>-2.1010715017692405</c:v>
                </c:pt>
                <c:pt idx="11">
                  <c:v>-1.9572570829122071</c:v>
                </c:pt>
                <c:pt idx="12">
                  <c:v>-1.7112615668288242</c:v>
                </c:pt>
                <c:pt idx="13">
                  <c:v>-1.0873639101219084</c:v>
                </c:pt>
                <c:pt idx="14">
                  <c:v>0.49750663733719591</c:v>
                </c:pt>
                <c:pt idx="15">
                  <c:v>0.68720046426683723</c:v>
                </c:pt>
                <c:pt idx="16">
                  <c:v>1.3819159511320009</c:v>
                </c:pt>
                <c:pt idx="17">
                  <c:v>1.3550021650310669</c:v>
                </c:pt>
                <c:pt idx="18">
                  <c:v>1.4670956228942345</c:v>
                </c:pt>
                <c:pt idx="19">
                  <c:v>1.5196971422956835</c:v>
                </c:pt>
                <c:pt idx="20">
                  <c:v>1.1961853374527607</c:v>
                </c:pt>
                <c:pt idx="21">
                  <c:v>1.0152085313857242</c:v>
                </c:pt>
                <c:pt idx="22">
                  <c:v>0.56354442255722859</c:v>
                </c:pt>
                <c:pt idx="23">
                  <c:v>-0.6445522945182347</c:v>
                </c:pt>
                <c:pt idx="24">
                  <c:v>-2.2923214138898373</c:v>
                </c:pt>
                <c:pt idx="25">
                  <c:v>-4.412761374451037</c:v>
                </c:pt>
                <c:pt idx="26">
                  <c:v>-4.7405980265176026</c:v>
                </c:pt>
                <c:pt idx="27">
                  <c:v>-4.8792419090491705</c:v>
                </c:pt>
                <c:pt idx="28">
                  <c:v>-4.2150161618867656</c:v>
                </c:pt>
                <c:pt idx="29">
                  <c:v>-3.4075635184297823</c:v>
                </c:pt>
                <c:pt idx="30">
                  <c:v>-4.7370543375511147</c:v>
                </c:pt>
                <c:pt idx="31">
                  <c:v>-5.4480807074712203</c:v>
                </c:pt>
                <c:pt idx="32">
                  <c:v>-5.8129541185489018</c:v>
                </c:pt>
                <c:pt idx="33">
                  <c:v>-6.353627174575152</c:v>
                </c:pt>
                <c:pt idx="34">
                  <c:v>-6.1454418975049236</c:v>
                </c:pt>
                <c:pt idx="35">
                  <c:v>-5.7252964427749049</c:v>
                </c:pt>
                <c:pt idx="36">
                  <c:v>-5.7314840750894973</c:v>
                </c:pt>
                <c:pt idx="37">
                  <c:v>-5.4198112253130404</c:v>
                </c:pt>
                <c:pt idx="38">
                  <c:v>-4.8456570645235217</c:v>
                </c:pt>
                <c:pt idx="39">
                  <c:v>-5.3058972055687974</c:v>
                </c:pt>
                <c:pt idx="40">
                  <c:v>-5.9335079396433343</c:v>
                </c:pt>
                <c:pt idx="41">
                  <c:v>-6.088484187665415</c:v>
                </c:pt>
                <c:pt idx="42">
                  <c:v>-5.5267440203748066</c:v>
                </c:pt>
                <c:pt idx="43">
                  <c:v>-4.7808107857261888</c:v>
                </c:pt>
                <c:pt idx="44">
                  <c:v>-3.7733071492994128</c:v>
                </c:pt>
                <c:pt idx="45">
                  <c:v>-2.3793663604797501</c:v>
                </c:pt>
                <c:pt idx="46">
                  <c:v>-3.6452732062859354</c:v>
                </c:pt>
                <c:pt idx="47">
                  <c:v>-4.878742804942604</c:v>
                </c:pt>
                <c:pt idx="48">
                  <c:v>-5.9305034589526286</c:v>
                </c:pt>
                <c:pt idx="49">
                  <c:v>-6.5594877532772387</c:v>
                </c:pt>
                <c:pt idx="50">
                  <c:v>-8.2722729868717551</c:v>
                </c:pt>
                <c:pt idx="51">
                  <c:v>-9.9570510471766056</c:v>
                </c:pt>
                <c:pt idx="52">
                  <c:v>-10.19108791574439</c:v>
                </c:pt>
                <c:pt idx="53">
                  <c:v>-8.5313606228940984</c:v>
                </c:pt>
                <c:pt idx="54">
                  <c:v>-7.7142390840359241</c:v>
                </c:pt>
                <c:pt idx="55">
                  <c:v>-6.3661293218183204</c:v>
                </c:pt>
                <c:pt idx="56">
                  <c:v>-4.8887888164276632</c:v>
                </c:pt>
                <c:pt idx="57">
                  <c:v>-2.1790462435975257</c:v>
                </c:pt>
                <c:pt idx="58">
                  <c:v>-1.7617327703190853</c:v>
                </c:pt>
                <c:pt idx="59">
                  <c:v>5.1714597337038981E-2</c:v>
                </c:pt>
                <c:pt idx="60">
                  <c:v>1.5543911386089206</c:v>
                </c:pt>
                <c:pt idx="61">
                  <c:v>4.1982328458945091</c:v>
                </c:pt>
                <c:pt idx="62">
                  <c:v>4.5517786418949697</c:v>
                </c:pt>
                <c:pt idx="63">
                  <c:v>11.985962030751196</c:v>
                </c:pt>
                <c:pt idx="64">
                  <c:v>13.173661288192037</c:v>
                </c:pt>
                <c:pt idx="65">
                  <c:v>16.304240595732679</c:v>
                </c:pt>
                <c:pt idx="66">
                  <c:v>16.69395642308892</c:v>
                </c:pt>
                <c:pt idx="67">
                  <c:v>20.283508841792397</c:v>
                </c:pt>
                <c:pt idx="68">
                  <c:v>19.21570403484732</c:v>
                </c:pt>
                <c:pt idx="69">
                  <c:v>20.639233592356234</c:v>
                </c:pt>
                <c:pt idx="70">
                  <c:v>20.540321745573323</c:v>
                </c:pt>
                <c:pt idx="71">
                  <c:v>23.671784718095637</c:v>
                </c:pt>
                <c:pt idx="72">
                  <c:v>20.782347841695639</c:v>
                </c:pt>
                <c:pt idx="73">
                  <c:v>20.956817562645455</c:v>
                </c:pt>
                <c:pt idx="74">
                  <c:v>20.465294054050446</c:v>
                </c:pt>
                <c:pt idx="75">
                  <c:v>23.090465895200879</c:v>
                </c:pt>
                <c:pt idx="76">
                  <c:v>19.622164937665588</c:v>
                </c:pt>
                <c:pt idx="77">
                  <c:v>18.754095790886765</c:v>
                </c:pt>
                <c:pt idx="78">
                  <c:v>16.493692625184593</c:v>
                </c:pt>
                <c:pt idx="79">
                  <c:v>18.303085635061478</c:v>
                </c:pt>
                <c:pt idx="80">
                  <c:v>16.615800595937401</c:v>
                </c:pt>
                <c:pt idx="81">
                  <c:v>13.890953596672489</c:v>
                </c:pt>
                <c:pt idx="82">
                  <c:v>11.854859174107702</c:v>
                </c:pt>
                <c:pt idx="83">
                  <c:v>11.299498677154617</c:v>
                </c:pt>
                <c:pt idx="84">
                  <c:v>11.574439397464602</c:v>
                </c:pt>
                <c:pt idx="85">
                  <c:v>11.103357552385006</c:v>
                </c:pt>
                <c:pt idx="86">
                  <c:v>6.5214419084660733</c:v>
                </c:pt>
                <c:pt idx="87">
                  <c:v>6.2794959994887449</c:v>
                </c:pt>
                <c:pt idx="88">
                  <c:v>3.0548936460922675</c:v>
                </c:pt>
                <c:pt idx="89">
                  <c:v>0.50657349821352682</c:v>
                </c:pt>
                <c:pt idx="90">
                  <c:v>-3.5248254522081197</c:v>
                </c:pt>
                <c:pt idx="91">
                  <c:v>-7.6434422213270068</c:v>
                </c:pt>
                <c:pt idx="92">
                  <c:v>-10.104743177735145</c:v>
                </c:pt>
                <c:pt idx="93">
                  <c:v>-11.000312486487758</c:v>
                </c:pt>
                <c:pt idx="94">
                  <c:v>-11.879920414103054</c:v>
                </c:pt>
                <c:pt idx="95">
                  <c:v>-13.11147752340068</c:v>
                </c:pt>
                <c:pt idx="96">
                  <c:v>-13.132438879279675</c:v>
                </c:pt>
                <c:pt idx="97">
                  <c:v>-16.204194473715887</c:v>
                </c:pt>
                <c:pt idx="98">
                  <c:v>-19.725735426001904</c:v>
                </c:pt>
                <c:pt idx="99">
                  <c:v>-22.098386222252032</c:v>
                </c:pt>
                <c:pt idx="100">
                  <c:v>-22.976186815228829</c:v>
                </c:pt>
                <c:pt idx="101">
                  <c:v>-22.509012107053593</c:v>
                </c:pt>
                <c:pt idx="102">
                  <c:v>-22.409000594440656</c:v>
                </c:pt>
                <c:pt idx="103">
                  <c:v>-20.25691408678864</c:v>
                </c:pt>
                <c:pt idx="104">
                  <c:v>-18.168386554051494</c:v>
                </c:pt>
                <c:pt idx="105">
                  <c:v>-18.242224639463757</c:v>
                </c:pt>
                <c:pt idx="106">
                  <c:v>-17.95466025438995</c:v>
                </c:pt>
                <c:pt idx="107">
                  <c:v>-17.983803749733738</c:v>
                </c:pt>
                <c:pt idx="108">
                  <c:v>-16.475507700583194</c:v>
                </c:pt>
                <c:pt idx="109">
                  <c:v>-15.412973105151792</c:v>
                </c:pt>
                <c:pt idx="110">
                  <c:v>-13.639808130436649</c:v>
                </c:pt>
                <c:pt idx="111">
                  <c:v>-12.820420365779057</c:v>
                </c:pt>
                <c:pt idx="112">
                  <c:v>-10.5218220656038</c:v>
                </c:pt>
                <c:pt idx="113">
                  <c:v>-7.0480565280098233</c:v>
                </c:pt>
                <c:pt idx="114">
                  <c:v>-5.1336772224394167</c:v>
                </c:pt>
                <c:pt idx="115">
                  <c:v>-4.2734868899622427</c:v>
                </c:pt>
                <c:pt idx="116">
                  <c:v>-0.92416235113387302</c:v>
                </c:pt>
                <c:pt idx="117">
                  <c:v>5.2557662402620053E-2</c:v>
                </c:pt>
                <c:pt idx="118">
                  <c:v>-1.1572904980340297</c:v>
                </c:pt>
                <c:pt idx="119">
                  <c:v>5.7217619562038635E-2</c:v>
                </c:pt>
                <c:pt idx="120">
                  <c:v>5.1092226204286817</c:v>
                </c:pt>
                <c:pt idx="121">
                  <c:v>2.6199531134713254</c:v>
                </c:pt>
                <c:pt idx="122">
                  <c:v>6.4971876196722178</c:v>
                </c:pt>
                <c:pt idx="123">
                  <c:v>4.9398485412959587</c:v>
                </c:pt>
                <c:pt idx="124">
                  <c:v>5.5154080893954642</c:v>
                </c:pt>
                <c:pt idx="125">
                  <c:v>7.2066765031352986</c:v>
                </c:pt>
                <c:pt idx="126">
                  <c:v>8.7752737995668042</c:v>
                </c:pt>
                <c:pt idx="127">
                  <c:v>12.122012502514877</c:v>
                </c:pt>
                <c:pt idx="128">
                  <c:v>10.719557614893404</c:v>
                </c:pt>
                <c:pt idx="129">
                  <c:v>9.318562804078482</c:v>
                </c:pt>
                <c:pt idx="130">
                  <c:v>10.74379196463218</c:v>
                </c:pt>
                <c:pt idx="131">
                  <c:v>9.0794225993078612</c:v>
                </c:pt>
                <c:pt idx="132">
                  <c:v>12.390041993919169</c:v>
                </c:pt>
                <c:pt idx="133">
                  <c:v>13.683599597845529</c:v>
                </c:pt>
                <c:pt idx="134">
                  <c:v>14.49526329725262</c:v>
                </c:pt>
                <c:pt idx="135">
                  <c:v>12.391922780106427</c:v>
                </c:pt>
                <c:pt idx="136">
                  <c:v>16.461351082934414</c:v>
                </c:pt>
                <c:pt idx="137">
                  <c:v>16.2046426756811</c:v>
                </c:pt>
                <c:pt idx="138">
                  <c:v>16.848121140889475</c:v>
                </c:pt>
                <c:pt idx="139">
                  <c:v>17.940147254120234</c:v>
                </c:pt>
                <c:pt idx="140">
                  <c:v>22.346099732960312</c:v>
                </c:pt>
                <c:pt idx="141">
                  <c:v>24.22525838647141</c:v>
                </c:pt>
                <c:pt idx="142">
                  <c:v>25.202205073298558</c:v>
                </c:pt>
                <c:pt idx="143">
                  <c:v>28.918295419605812</c:v>
                </c:pt>
                <c:pt idx="144">
                  <c:v>32.268671052034648</c:v>
                </c:pt>
                <c:pt idx="145">
                  <c:v>35.394234826114626</c:v>
                </c:pt>
                <c:pt idx="146">
                  <c:v>37.203245705040501</c:v>
                </c:pt>
                <c:pt idx="147">
                  <c:v>39.708399201099326</c:v>
                </c:pt>
                <c:pt idx="148">
                  <c:v>38.66007506720689</c:v>
                </c:pt>
                <c:pt idx="149">
                  <c:v>37.930048091757868</c:v>
                </c:pt>
                <c:pt idx="150">
                  <c:v>38.058466621385662</c:v>
                </c:pt>
                <c:pt idx="151">
                  <c:v>39.840274537653585</c:v>
                </c:pt>
                <c:pt idx="152">
                  <c:v>39.246881075822415</c:v>
                </c:pt>
                <c:pt idx="153">
                  <c:v>37.125124641674574</c:v>
                </c:pt>
                <c:pt idx="154">
                  <c:v>34.542260672068863</c:v>
                </c:pt>
                <c:pt idx="155">
                  <c:v>33.104425131618001</c:v>
                </c:pt>
                <c:pt idx="156">
                  <c:v>34.818417663626605</c:v>
                </c:pt>
                <c:pt idx="157">
                  <c:v>35.062941803455487</c:v>
                </c:pt>
                <c:pt idx="158">
                  <c:v>38.166918633852134</c:v>
                </c:pt>
                <c:pt idx="159">
                  <c:v>38.914409402267296</c:v>
                </c:pt>
                <c:pt idx="160">
                  <c:v>36.346225652680062</c:v>
                </c:pt>
                <c:pt idx="161">
                  <c:v>29.038670519012101</c:v>
                </c:pt>
                <c:pt idx="162">
                  <c:v>21.473259917050427</c:v>
                </c:pt>
                <c:pt idx="163">
                  <c:v>14.47468201459597</c:v>
                </c:pt>
                <c:pt idx="164">
                  <c:v>11.040389768460841</c:v>
                </c:pt>
                <c:pt idx="165">
                  <c:v>8.969461329593571</c:v>
                </c:pt>
                <c:pt idx="166">
                  <c:v>12.328585618270296</c:v>
                </c:pt>
                <c:pt idx="167">
                  <c:v>11.943614430303171</c:v>
                </c:pt>
                <c:pt idx="168">
                  <c:v>11.589131777213595</c:v>
                </c:pt>
                <c:pt idx="169">
                  <c:v>9.1182495892973918</c:v>
                </c:pt>
                <c:pt idx="170">
                  <c:v>3.8773062428528249</c:v>
                </c:pt>
                <c:pt idx="171">
                  <c:v>3.9912348612949415</c:v>
                </c:pt>
                <c:pt idx="172">
                  <c:v>0.45126060325029016</c:v>
                </c:pt>
                <c:pt idx="173">
                  <c:v>-3.5759508946333085</c:v>
                </c:pt>
                <c:pt idx="174">
                  <c:v>-6.2159524213205373</c:v>
                </c:pt>
                <c:pt idx="175">
                  <c:v>-13.35874676413107</c:v>
                </c:pt>
                <c:pt idx="176">
                  <c:v>-14.932711539736175</c:v>
                </c:pt>
                <c:pt idx="177">
                  <c:v>-17.806610373717689</c:v>
                </c:pt>
                <c:pt idx="178">
                  <c:v>-14.06171703095464</c:v>
                </c:pt>
                <c:pt idx="179">
                  <c:v>-16.118748552887382</c:v>
                </c:pt>
                <c:pt idx="180">
                  <c:v>-16.787596752485825</c:v>
                </c:pt>
                <c:pt idx="181">
                  <c:v>-20.515928020292165</c:v>
                </c:pt>
                <c:pt idx="182">
                  <c:v>-18.800660771158306</c:v>
                </c:pt>
                <c:pt idx="183">
                  <c:v>-20.488826209118002</c:v>
                </c:pt>
                <c:pt idx="184">
                  <c:v>-21.136972375135855</c:v>
                </c:pt>
                <c:pt idx="185">
                  <c:v>-21.207487666363079</c:v>
                </c:pt>
                <c:pt idx="186">
                  <c:v>-19.738973486482848</c:v>
                </c:pt>
                <c:pt idx="187">
                  <c:v>-24.348656241859629</c:v>
                </c:pt>
                <c:pt idx="188">
                  <c:v>-27.328304260799314</c:v>
                </c:pt>
                <c:pt idx="189">
                  <c:v>-29.745046897405416</c:v>
                </c:pt>
                <c:pt idx="190">
                  <c:v>-30.644966746284439</c:v>
                </c:pt>
                <c:pt idx="191">
                  <c:v>-31.456967310747842</c:v>
                </c:pt>
                <c:pt idx="192">
                  <c:v>-30.680864733762832</c:v>
                </c:pt>
                <c:pt idx="193">
                  <c:v>-29.407605936370373</c:v>
                </c:pt>
                <c:pt idx="194">
                  <c:v>-29.172855354631622</c:v>
                </c:pt>
                <c:pt idx="195">
                  <c:v>-28.88595906836369</c:v>
                </c:pt>
                <c:pt idx="196">
                  <c:v>-24.921596926955232</c:v>
                </c:pt>
                <c:pt idx="197">
                  <c:v>-21.762780665439692</c:v>
                </c:pt>
                <c:pt idx="198">
                  <c:v>-18.547012787312809</c:v>
                </c:pt>
                <c:pt idx="199">
                  <c:v>-16.737786660773224</c:v>
                </c:pt>
                <c:pt idx="200">
                  <c:v>-18.742524397885205</c:v>
                </c:pt>
                <c:pt idx="201">
                  <c:v>-14.537664530086602</c:v>
                </c:pt>
                <c:pt idx="202">
                  <c:v>-20.07753494423406</c:v>
                </c:pt>
                <c:pt idx="203">
                  <c:v>-19.089223861560953</c:v>
                </c:pt>
                <c:pt idx="204">
                  <c:v>-19.520522975822786</c:v>
                </c:pt>
                <c:pt idx="205">
                  <c:v>-24.330935208935614</c:v>
                </c:pt>
              </c:numCache>
            </c:numRef>
          </c:val>
          <c:smooth val="0"/>
          <c:extLst>
            <c:ext xmlns:c16="http://schemas.microsoft.com/office/drawing/2014/chart" uri="{C3380CC4-5D6E-409C-BE32-E72D297353CC}">
              <c16:uniqueId val="{00000000-8524-453A-880E-0E64B28B0D00}"/>
            </c:ext>
          </c:extLst>
        </c:ser>
        <c:dLbls>
          <c:showLegendKey val="0"/>
          <c:showVal val="0"/>
          <c:showCatName val="0"/>
          <c:showSerName val="0"/>
          <c:showPercent val="0"/>
          <c:showBubbleSize val="0"/>
        </c:dLbls>
        <c:marker val="1"/>
        <c:smooth val="0"/>
        <c:axId val="249542528"/>
        <c:axId val="249544064"/>
      </c:lineChart>
      <c:lineChart>
        <c:grouping val="standard"/>
        <c:varyColors val="0"/>
        <c:ser>
          <c:idx val="2"/>
          <c:order val="0"/>
          <c:tx>
            <c:strRef>
              <c:f>'Buffer guide'!$D$6</c:f>
              <c:strCache>
                <c:ptCount val="1"/>
                <c:pt idx="0">
                  <c:v>Lower limit for the buffer guide</c:v>
                </c:pt>
              </c:strCache>
            </c:strRef>
          </c:tx>
          <c:spPr>
            <a:ln w="19050">
              <a:solidFill>
                <a:schemeClr val="tx1"/>
              </a:solidFill>
              <a:prstDash val="solid"/>
            </a:ln>
          </c:spPr>
          <c:marker>
            <c:symbol val="none"/>
          </c:marker>
          <c:cat>
            <c:numRef>
              <c:f>'Buffer guide'!$A$7:$A$212</c:f>
              <c:numCache>
                <c:formatCode>m/d/yyyy</c:formatCode>
                <c:ptCount val="206"/>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numCache>
            </c:numRef>
          </c:cat>
          <c:val>
            <c:numRef>
              <c:f>'Buffer guide'!$D$7:$D$212</c:f>
              <c:numCache>
                <c:formatCode>General</c:formatCode>
                <c:ptCount val="2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numCache>
            </c:numRef>
          </c:val>
          <c:smooth val="0"/>
          <c:extLst>
            <c:ext xmlns:c16="http://schemas.microsoft.com/office/drawing/2014/chart" uri="{C3380CC4-5D6E-409C-BE32-E72D297353CC}">
              <c16:uniqueId val="{00000001-8524-453A-880E-0E64B28B0D00}"/>
            </c:ext>
          </c:extLst>
        </c:ser>
        <c:ser>
          <c:idx val="3"/>
          <c:order val="1"/>
          <c:tx>
            <c:strRef>
              <c:f>'Buffer guide'!$E$6</c:f>
              <c:strCache>
                <c:ptCount val="1"/>
                <c:pt idx="0">
                  <c:v>Upper limit for the buffer guide</c:v>
                </c:pt>
              </c:strCache>
            </c:strRef>
          </c:tx>
          <c:spPr>
            <a:ln>
              <a:prstDash val="dash"/>
            </a:ln>
          </c:spPr>
          <c:marker>
            <c:symbol val="none"/>
          </c:marker>
          <c:cat>
            <c:numRef>
              <c:f>'Buffer guide'!$A$7:$A$212</c:f>
              <c:numCache>
                <c:formatCode>m/d/yyyy</c:formatCode>
                <c:ptCount val="206"/>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numCache>
            </c:numRef>
          </c:cat>
          <c:val>
            <c:numRef>
              <c:f>'Buffer guide'!$E$7:$E$212</c:f>
              <c:numCache>
                <c:formatCode>General</c:formatCode>
                <c:ptCount val="206"/>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2.5</c:v>
                </c:pt>
                <c:pt idx="166">
                  <c:v>2.5</c:v>
                </c:pt>
                <c:pt idx="167">
                  <c:v>2.5</c:v>
                </c:pt>
                <c:pt idx="168">
                  <c:v>2.5</c:v>
                </c:pt>
                <c:pt idx="169">
                  <c:v>2.5</c:v>
                </c:pt>
                <c:pt idx="170">
                  <c:v>2.5</c:v>
                </c:pt>
                <c:pt idx="171">
                  <c:v>2.5</c:v>
                </c:pt>
                <c:pt idx="172">
                  <c:v>2.5</c:v>
                </c:pt>
                <c:pt idx="173">
                  <c:v>2.5</c:v>
                </c:pt>
                <c:pt idx="174">
                  <c:v>2.5</c:v>
                </c:pt>
                <c:pt idx="175">
                  <c:v>2.5</c:v>
                </c:pt>
                <c:pt idx="176">
                  <c:v>2.5</c:v>
                </c:pt>
                <c:pt idx="177">
                  <c:v>2.5</c:v>
                </c:pt>
                <c:pt idx="178">
                  <c:v>2.5</c:v>
                </c:pt>
                <c:pt idx="179">
                  <c:v>2.5</c:v>
                </c:pt>
                <c:pt idx="180">
                  <c:v>2.5</c:v>
                </c:pt>
                <c:pt idx="181">
                  <c:v>2.5</c:v>
                </c:pt>
                <c:pt idx="182">
                  <c:v>2.5</c:v>
                </c:pt>
                <c:pt idx="183">
                  <c:v>2.5</c:v>
                </c:pt>
                <c:pt idx="184">
                  <c:v>2.5</c:v>
                </c:pt>
                <c:pt idx="185">
                  <c:v>2.5</c:v>
                </c:pt>
                <c:pt idx="186">
                  <c:v>2.5</c:v>
                </c:pt>
                <c:pt idx="187">
                  <c:v>2.5</c:v>
                </c:pt>
                <c:pt idx="188">
                  <c:v>2.5</c:v>
                </c:pt>
                <c:pt idx="189">
                  <c:v>2.5</c:v>
                </c:pt>
                <c:pt idx="190">
                  <c:v>2.5</c:v>
                </c:pt>
                <c:pt idx="191">
                  <c:v>2.5</c:v>
                </c:pt>
                <c:pt idx="192">
                  <c:v>2.5</c:v>
                </c:pt>
                <c:pt idx="193">
                  <c:v>2.5</c:v>
                </c:pt>
                <c:pt idx="194">
                  <c:v>2.5</c:v>
                </c:pt>
                <c:pt idx="195">
                  <c:v>2.5</c:v>
                </c:pt>
                <c:pt idx="196">
                  <c:v>2.5</c:v>
                </c:pt>
                <c:pt idx="197">
                  <c:v>2.5</c:v>
                </c:pt>
                <c:pt idx="198">
                  <c:v>2.5</c:v>
                </c:pt>
                <c:pt idx="199">
                  <c:v>2.5</c:v>
                </c:pt>
                <c:pt idx="200">
                  <c:v>2.5</c:v>
                </c:pt>
                <c:pt idx="201">
                  <c:v>2.5</c:v>
                </c:pt>
                <c:pt idx="202">
                  <c:v>2.5</c:v>
                </c:pt>
                <c:pt idx="203">
                  <c:v>2.5</c:v>
                </c:pt>
                <c:pt idx="204">
                  <c:v>2.5</c:v>
                </c:pt>
                <c:pt idx="205">
                  <c:v>2.5</c:v>
                </c:pt>
              </c:numCache>
            </c:numRef>
          </c:val>
          <c:smooth val="0"/>
          <c:extLst>
            <c:ext xmlns:c16="http://schemas.microsoft.com/office/drawing/2014/chart" uri="{C3380CC4-5D6E-409C-BE32-E72D297353CC}">
              <c16:uniqueId val="{00000002-8524-453A-880E-0E64B28B0D00}"/>
            </c:ext>
          </c:extLst>
        </c:ser>
        <c:ser>
          <c:idx val="1"/>
          <c:order val="3"/>
          <c:tx>
            <c:v>Buffer guide (right-hand axis)</c:v>
          </c:tx>
          <c:marker>
            <c:symbol val="none"/>
          </c:marker>
          <c:cat>
            <c:numRef>
              <c:f>'Buffer guide'!$A$7:$A$212</c:f>
              <c:numCache>
                <c:formatCode>m/d/yyyy</c:formatCode>
                <c:ptCount val="206"/>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numCache>
            </c:numRef>
          </c:cat>
          <c:val>
            <c:numRef>
              <c:f>'Buffer guide'!$C$7:$C$212</c:f>
              <c:numCache>
                <c:formatCode>0.00</c:formatCode>
                <c:ptCount val="206"/>
                <c:pt idx="0">
                  <c:v>0.14613229890503732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0.68694776434203408</c:v>
                </c:pt>
                <c:pt idx="62">
                  <c:v>0.79743082559217804</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1.4129505963956479</c:v>
                </c:pt>
                <c:pt idx="87">
                  <c:v>1.3373424998402328</c:v>
                </c:pt>
                <c:pt idx="88">
                  <c:v>0.32965426440383361</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0.97163206888396303</c:v>
                </c:pt>
                <c:pt idx="121">
                  <c:v>0.19373534795978919</c:v>
                </c:pt>
                <c:pt idx="122">
                  <c:v>1.4053711311475681</c:v>
                </c:pt>
                <c:pt idx="123">
                  <c:v>0.91870266915498711</c:v>
                </c:pt>
                <c:pt idx="124">
                  <c:v>1.0985650279360826</c:v>
                </c:pt>
                <c:pt idx="125">
                  <c:v>1.6270864072297808</c:v>
                </c:pt>
                <c:pt idx="126">
                  <c:v>2.1172730623646263</c:v>
                </c:pt>
                <c:pt idx="127">
                  <c:v>2.5</c:v>
                </c:pt>
                <c:pt idx="128">
                  <c:v>2.5</c:v>
                </c:pt>
                <c:pt idx="129">
                  <c:v>2.2870508762745256</c:v>
                </c:pt>
                <c:pt idx="130">
                  <c:v>2.5</c:v>
                </c:pt>
                <c:pt idx="131">
                  <c:v>2.2123195622837066</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2.1779566654979909</c:v>
                </c:pt>
                <c:pt idx="166">
                  <c:v>2.5</c:v>
                </c:pt>
                <c:pt idx="167">
                  <c:v>2.5</c:v>
                </c:pt>
                <c:pt idx="168">
                  <c:v>2.5</c:v>
                </c:pt>
                <c:pt idx="169">
                  <c:v>2.2244529966554349</c:v>
                </c:pt>
                <c:pt idx="170">
                  <c:v>0.58665820089150778</c:v>
                </c:pt>
                <c:pt idx="171">
                  <c:v>0.62226089415466923</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numCache>
            </c:numRef>
          </c:val>
          <c:smooth val="0"/>
          <c:extLst>
            <c:ext xmlns:c16="http://schemas.microsoft.com/office/drawing/2014/chart" uri="{C3380CC4-5D6E-409C-BE32-E72D297353CC}">
              <c16:uniqueId val="{00000003-8524-453A-880E-0E64B28B0D00}"/>
            </c:ext>
          </c:extLst>
        </c:ser>
        <c:dLbls>
          <c:showLegendKey val="0"/>
          <c:showVal val="0"/>
          <c:showCatName val="0"/>
          <c:showSerName val="0"/>
          <c:showPercent val="0"/>
          <c:showBubbleSize val="0"/>
        </c:dLbls>
        <c:marker val="1"/>
        <c:smooth val="0"/>
        <c:axId val="249555584"/>
        <c:axId val="249554048"/>
      </c:lineChart>
      <c:dateAx>
        <c:axId val="249542528"/>
        <c:scaling>
          <c:orientation val="minMax"/>
          <c:min val="29587"/>
        </c:scaling>
        <c:delete val="0"/>
        <c:axPos val="b"/>
        <c:numFmt formatCode="yyyy" sourceLinked="0"/>
        <c:majorTickMark val="out"/>
        <c:minorTickMark val="out"/>
        <c:tickLblPos val="nextTo"/>
        <c:crossAx val="249544064"/>
        <c:crossesAt val="-50"/>
        <c:auto val="1"/>
        <c:lblOffset val="100"/>
        <c:baseTimeUnit val="months"/>
        <c:majorUnit val="36"/>
        <c:majorTimeUnit val="months"/>
        <c:minorUnit val="1"/>
        <c:minorTimeUnit val="years"/>
      </c:dateAx>
      <c:valAx>
        <c:axId val="249544064"/>
        <c:scaling>
          <c:orientation val="minMax"/>
          <c:max val="50"/>
          <c:min val="-50"/>
        </c:scaling>
        <c:delete val="0"/>
        <c:axPos val="l"/>
        <c:majorGridlines>
          <c:spPr>
            <a:ln>
              <a:solidFill>
                <a:schemeClr val="accent6"/>
              </a:solidFill>
            </a:ln>
          </c:spPr>
        </c:majorGridlines>
        <c:numFmt formatCode="0" sourceLinked="0"/>
        <c:majorTickMark val="out"/>
        <c:minorTickMark val="none"/>
        <c:tickLblPos val="nextTo"/>
        <c:spPr>
          <a:ln>
            <a:noFill/>
          </a:ln>
        </c:spPr>
        <c:crossAx val="249542528"/>
        <c:crosses val="autoZero"/>
        <c:crossBetween val="between"/>
      </c:valAx>
      <c:valAx>
        <c:axId val="249554048"/>
        <c:scaling>
          <c:orientation val="minMax"/>
          <c:max val="12.5"/>
          <c:min val="-12.5"/>
        </c:scaling>
        <c:delete val="0"/>
        <c:axPos val="r"/>
        <c:numFmt formatCode="General" sourceLinked="1"/>
        <c:majorTickMark val="out"/>
        <c:minorTickMark val="none"/>
        <c:tickLblPos val="nextTo"/>
        <c:spPr>
          <a:noFill/>
          <a:ln>
            <a:noFill/>
          </a:ln>
        </c:spPr>
        <c:txPr>
          <a:bodyPr/>
          <a:lstStyle/>
          <a:p>
            <a:pPr>
              <a:defRPr>
                <a:solidFill>
                  <a:schemeClr val="bg1"/>
                </a:solidFill>
              </a:defRPr>
            </a:pPr>
            <a:endParaRPr lang="da-DK"/>
          </a:p>
        </c:txPr>
        <c:crossAx val="249555584"/>
        <c:crosses val="max"/>
        <c:crossBetween val="between"/>
        <c:majorUnit val="2.5"/>
      </c:valAx>
      <c:dateAx>
        <c:axId val="249555584"/>
        <c:scaling>
          <c:orientation val="minMax"/>
        </c:scaling>
        <c:delete val="1"/>
        <c:axPos val="b"/>
        <c:numFmt formatCode="m/d/yyyy" sourceLinked="1"/>
        <c:majorTickMark val="out"/>
        <c:minorTickMark val="none"/>
        <c:tickLblPos val="nextTo"/>
        <c:crossAx val="249554048"/>
        <c:crosses val="autoZero"/>
        <c:auto val="1"/>
        <c:lblOffset val="100"/>
        <c:baseTimeUnit val="months"/>
      </c:dateAx>
    </c:plotArea>
    <c:legend>
      <c:legendPos val="r"/>
      <c:legendEntry>
        <c:idx val="1"/>
        <c:delete val="1"/>
      </c:legendEntry>
      <c:legendEntry>
        <c:idx val="2"/>
        <c:delete val="1"/>
      </c:legendEntry>
      <c:layout>
        <c:manualLayout>
          <c:xMode val="edge"/>
          <c:yMode val="edge"/>
          <c:x val="8.0734663935509471E-4"/>
          <c:y val="0.94104725186790561"/>
          <c:w val="0.46104301617470228"/>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691054080"/>
        <c:axId val="691055616"/>
      </c:barChart>
      <c:catAx>
        <c:axId val="691054080"/>
        <c:scaling>
          <c:orientation val="minMax"/>
        </c:scaling>
        <c:delete val="0"/>
        <c:axPos val="b"/>
        <c:majorTickMark val="out"/>
        <c:minorTickMark val="none"/>
        <c:tickLblPos val="nextTo"/>
        <c:crossAx val="691055616"/>
        <c:crosses val="autoZero"/>
        <c:auto val="1"/>
        <c:lblAlgn val="ctr"/>
        <c:lblOffset val="100"/>
        <c:noMultiLvlLbl val="0"/>
      </c:catAx>
      <c:valAx>
        <c:axId val="691055616"/>
        <c:scaling>
          <c:orientation val="minMax"/>
        </c:scaling>
        <c:delete val="0"/>
        <c:axPos val="l"/>
        <c:majorGridlines/>
        <c:majorTickMark val="out"/>
        <c:minorTickMark val="none"/>
        <c:tickLblPos val="nextTo"/>
        <c:crossAx val="691054080"/>
        <c:crosses val="autoZero"/>
        <c:crossBetween val="between"/>
      </c:valAx>
    </c:plotArea>
    <c:legend>
      <c:legendPos val="r"/>
      <c:overlay val="0"/>
    </c:legend>
    <c:plotVisOnly val="1"/>
    <c:dispBlanksAs val="gap"/>
    <c:showDLblsOverMax val="0"/>
  </c:chart>
  <c:spPr>
    <a:noFill/>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052150931983523E-2"/>
          <c:y val="7.1675012346863728E-2"/>
          <c:w val="0.90308770498552127"/>
          <c:h val="0.81891514705797197"/>
        </c:manualLayout>
      </c:layout>
      <c:lineChart>
        <c:grouping val="standard"/>
        <c:varyColors val="0"/>
        <c:ser>
          <c:idx val="0"/>
          <c:order val="0"/>
          <c:tx>
            <c:strRef>
              <c:f>'Property prices'!$B$7</c:f>
              <c:strCache>
                <c:ptCount val="1"/>
                <c:pt idx="0">
                  <c:v>Single-family houses</c:v>
                </c:pt>
              </c:strCache>
            </c:strRef>
          </c:tx>
          <c:marker>
            <c:symbol val="none"/>
          </c:marker>
          <c:cat>
            <c:numRef>
              <c:f>'Property prices'!$A$8:$A$174</c:f>
              <c:numCache>
                <c:formatCode>m/d/yyyy</c:formatCode>
                <c:ptCount val="167"/>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numCache>
            </c:numRef>
          </c:cat>
          <c:val>
            <c:numRef>
              <c:f>'Property prices'!$B$8:$B$174</c:f>
              <c:numCache>
                <c:formatCode>0.00</c:formatCode>
                <c:ptCount val="167"/>
                <c:pt idx="0">
                  <c:v>-8.3174368088195223</c:v>
                </c:pt>
                <c:pt idx="1">
                  <c:v>-12.906818498975214</c:v>
                </c:pt>
                <c:pt idx="2">
                  <c:v>-10.275466148402401</c:v>
                </c:pt>
                <c:pt idx="3">
                  <c:v>-10.839074425770079</c:v>
                </c:pt>
                <c:pt idx="4">
                  <c:v>-10.93745828158279</c:v>
                </c:pt>
                <c:pt idx="5">
                  <c:v>-13.439425825137485</c:v>
                </c:pt>
                <c:pt idx="6">
                  <c:v>-17.633657959359748</c:v>
                </c:pt>
                <c:pt idx="7">
                  <c:v>-17.053442805224282</c:v>
                </c:pt>
                <c:pt idx="8">
                  <c:v>-16.597223194701151</c:v>
                </c:pt>
                <c:pt idx="9">
                  <c:v>-10.838104877011002</c:v>
                </c:pt>
                <c:pt idx="10">
                  <c:v>-9.4162233855018425</c:v>
                </c:pt>
                <c:pt idx="11">
                  <c:v>-8.0982047548852627</c:v>
                </c:pt>
                <c:pt idx="12">
                  <c:v>2.1548930895524121</c:v>
                </c:pt>
                <c:pt idx="13">
                  <c:v>14.37869476126532</c:v>
                </c:pt>
                <c:pt idx="14">
                  <c:v>18.904235713075579</c:v>
                </c:pt>
                <c:pt idx="15">
                  <c:v>20.034411628820116</c:v>
                </c:pt>
                <c:pt idx="16">
                  <c:v>16.179889523072699</c:v>
                </c:pt>
                <c:pt idx="17">
                  <c:v>4.8665057875708184</c:v>
                </c:pt>
                <c:pt idx="18">
                  <c:v>4.301576028075349</c:v>
                </c:pt>
                <c:pt idx="19">
                  <c:v>7.3814945235126883</c:v>
                </c:pt>
                <c:pt idx="20">
                  <c:v>5.8825214349601085</c:v>
                </c:pt>
                <c:pt idx="21">
                  <c:v>9.8707800158124073</c:v>
                </c:pt>
                <c:pt idx="22">
                  <c:v>17.998635093970105</c:v>
                </c:pt>
                <c:pt idx="23">
                  <c:v>17.443344155439977</c:v>
                </c:pt>
                <c:pt idx="24">
                  <c:v>24.113172041342025</c:v>
                </c:pt>
                <c:pt idx="25">
                  <c:v>16.602334097308802</c:v>
                </c:pt>
                <c:pt idx="26">
                  <c:v>3.7592884323739417</c:v>
                </c:pt>
                <c:pt idx="27">
                  <c:v>0.91132491751737543</c:v>
                </c:pt>
                <c:pt idx="28">
                  <c:v>-12.279989947641933</c:v>
                </c:pt>
                <c:pt idx="29">
                  <c:v>-11.651965332821945</c:v>
                </c:pt>
                <c:pt idx="30">
                  <c:v>-10.105911183817874</c:v>
                </c:pt>
                <c:pt idx="31">
                  <c:v>-11.690158198308854</c:v>
                </c:pt>
                <c:pt idx="32">
                  <c:v>-5.7236277944173075</c:v>
                </c:pt>
                <c:pt idx="33">
                  <c:v>-4.61711404696723</c:v>
                </c:pt>
                <c:pt idx="34">
                  <c:v>-1.7335295785728677</c:v>
                </c:pt>
                <c:pt idx="35">
                  <c:v>-0.43279638766301476</c:v>
                </c:pt>
                <c:pt idx="36">
                  <c:v>-2.537950427208957</c:v>
                </c:pt>
                <c:pt idx="37">
                  <c:v>-3.3339853417329701</c:v>
                </c:pt>
                <c:pt idx="38">
                  <c:v>-6.7862964229513771</c:v>
                </c:pt>
                <c:pt idx="39">
                  <c:v>-8.2862068978843855</c:v>
                </c:pt>
                <c:pt idx="40">
                  <c:v>-11.338806041281691</c:v>
                </c:pt>
                <c:pt idx="41">
                  <c:v>-8.8140022957595932</c:v>
                </c:pt>
                <c:pt idx="42">
                  <c:v>-7.6786787127813945</c:v>
                </c:pt>
                <c:pt idx="43">
                  <c:v>-8.3293858746249612</c:v>
                </c:pt>
                <c:pt idx="44">
                  <c:v>-1.7968190646594606</c:v>
                </c:pt>
                <c:pt idx="45">
                  <c:v>-2.990012327531244</c:v>
                </c:pt>
                <c:pt idx="46">
                  <c:v>-1.746245700019633</c:v>
                </c:pt>
                <c:pt idx="47">
                  <c:v>0.74919067390193383</c:v>
                </c:pt>
                <c:pt idx="48">
                  <c:v>-0.19848012312335683</c:v>
                </c:pt>
                <c:pt idx="49">
                  <c:v>-1.3412687291854075</c:v>
                </c:pt>
                <c:pt idx="50">
                  <c:v>-3.0565514801641602</c:v>
                </c:pt>
                <c:pt idx="51">
                  <c:v>-6.4663386245431109</c:v>
                </c:pt>
                <c:pt idx="52">
                  <c:v>-7.0053305788490334</c:v>
                </c:pt>
                <c:pt idx="53">
                  <c:v>-7.1051174005588802</c:v>
                </c:pt>
                <c:pt idx="54">
                  <c:v>-1.0522791084316752</c:v>
                </c:pt>
                <c:pt idx="55">
                  <c:v>7.593171841326174</c:v>
                </c:pt>
                <c:pt idx="56">
                  <c:v>14.087425252171659</c:v>
                </c:pt>
                <c:pt idx="57">
                  <c:v>14.195498671169538</c:v>
                </c:pt>
                <c:pt idx="58">
                  <c:v>7.2252898633833995</c:v>
                </c:pt>
                <c:pt idx="59">
                  <c:v>3.0238456330396124</c:v>
                </c:pt>
                <c:pt idx="60">
                  <c:v>-0.36534637726387542</c:v>
                </c:pt>
                <c:pt idx="61">
                  <c:v>3.8177867764320972</c:v>
                </c:pt>
                <c:pt idx="62">
                  <c:v>8.5411703105787709</c:v>
                </c:pt>
                <c:pt idx="63">
                  <c:v>10.733384291469994</c:v>
                </c:pt>
                <c:pt idx="64">
                  <c:v>10.122815612554504</c:v>
                </c:pt>
                <c:pt idx="65">
                  <c:v>8.388197695264088</c:v>
                </c:pt>
                <c:pt idx="66">
                  <c:v>8.1727739817522469</c:v>
                </c:pt>
                <c:pt idx="67">
                  <c:v>8.8376638234004758</c:v>
                </c:pt>
                <c:pt idx="68">
                  <c:v>10.698560957754321</c:v>
                </c:pt>
                <c:pt idx="69">
                  <c:v>10.730845126341283</c:v>
                </c:pt>
                <c:pt idx="70">
                  <c:v>9.624715030218578</c:v>
                </c:pt>
                <c:pt idx="71">
                  <c:v>7.255608032324945</c:v>
                </c:pt>
                <c:pt idx="72">
                  <c:v>6.0467547725870041</c:v>
                </c:pt>
                <c:pt idx="73">
                  <c:v>7.8486846438291735</c:v>
                </c:pt>
                <c:pt idx="74">
                  <c:v>7.1071496874307138</c:v>
                </c:pt>
                <c:pt idx="75">
                  <c:v>8.5445448107623889</c:v>
                </c:pt>
                <c:pt idx="76">
                  <c:v>7.8558656325387943</c:v>
                </c:pt>
                <c:pt idx="77">
                  <c:v>4.9281063698063843</c:v>
                </c:pt>
                <c:pt idx="78">
                  <c:v>4.4730816808692619</c:v>
                </c:pt>
                <c:pt idx="79">
                  <c:v>2.0498095473574951</c:v>
                </c:pt>
                <c:pt idx="80">
                  <c:v>2.031320379244872</c:v>
                </c:pt>
                <c:pt idx="81">
                  <c:v>3.1274089033921371</c:v>
                </c:pt>
                <c:pt idx="82">
                  <c:v>3.9911963304882558</c:v>
                </c:pt>
                <c:pt idx="83">
                  <c:v>5.2951233991199054</c:v>
                </c:pt>
                <c:pt idx="84">
                  <c:v>5.7319599042155112</c:v>
                </c:pt>
                <c:pt idx="85">
                  <c:v>3.515943790630871</c:v>
                </c:pt>
                <c:pt idx="86">
                  <c:v>2.6060206644016981</c:v>
                </c:pt>
                <c:pt idx="87">
                  <c:v>1.4511681314576474</c:v>
                </c:pt>
                <c:pt idx="88">
                  <c:v>1.0927952314486955</c:v>
                </c:pt>
                <c:pt idx="89">
                  <c:v>1.7704838706684933</c:v>
                </c:pt>
                <c:pt idx="90">
                  <c:v>1.7096190871356054</c:v>
                </c:pt>
                <c:pt idx="91">
                  <c:v>2.2207269966071808</c:v>
                </c:pt>
                <c:pt idx="92">
                  <c:v>0.70791624731989522</c:v>
                </c:pt>
                <c:pt idx="93">
                  <c:v>1.7922844785878578</c:v>
                </c:pt>
                <c:pt idx="94">
                  <c:v>2.3969288457919902</c:v>
                </c:pt>
                <c:pt idx="95">
                  <c:v>2.8971042256328738</c:v>
                </c:pt>
                <c:pt idx="96">
                  <c:v>5.5190075989933529</c:v>
                </c:pt>
                <c:pt idx="97">
                  <c:v>6.4866107562236097</c:v>
                </c:pt>
                <c:pt idx="98">
                  <c:v>8.3927756135738782</c:v>
                </c:pt>
                <c:pt idx="99">
                  <c:v>10.230715683658875</c:v>
                </c:pt>
                <c:pt idx="100">
                  <c:v>11.824395259711284</c:v>
                </c:pt>
                <c:pt idx="101">
                  <c:v>13.79277241674075</c:v>
                </c:pt>
                <c:pt idx="102">
                  <c:v>16.685607871424523</c:v>
                </c:pt>
                <c:pt idx="103">
                  <c:v>19.856007439597256</c:v>
                </c:pt>
                <c:pt idx="104">
                  <c:v>22.963934016884124</c:v>
                </c:pt>
                <c:pt idx="105">
                  <c:v>22.79771708495597</c:v>
                </c:pt>
                <c:pt idx="106">
                  <c:v>17.825291944331955</c:v>
                </c:pt>
                <c:pt idx="107">
                  <c:v>13.21229890046196</c:v>
                </c:pt>
                <c:pt idx="108">
                  <c:v>8.2448241191191975</c:v>
                </c:pt>
                <c:pt idx="109">
                  <c:v>2.6522488382108689</c:v>
                </c:pt>
                <c:pt idx="110">
                  <c:v>1.5915953305546182</c:v>
                </c:pt>
                <c:pt idx="111">
                  <c:v>-1.0778691580753619</c:v>
                </c:pt>
                <c:pt idx="112">
                  <c:v>-3.898174683459632</c:v>
                </c:pt>
                <c:pt idx="113">
                  <c:v>-4.0977574500412395</c:v>
                </c:pt>
                <c:pt idx="114">
                  <c:v>-7.8883458036284608</c:v>
                </c:pt>
                <c:pt idx="115">
                  <c:v>-12.985803913603732</c:v>
                </c:pt>
                <c:pt idx="116">
                  <c:v>-16.329077220959597</c:v>
                </c:pt>
                <c:pt idx="117">
                  <c:v>-16.498956333043225</c:v>
                </c:pt>
                <c:pt idx="118">
                  <c:v>-12.908392417676229</c:v>
                </c:pt>
                <c:pt idx="119">
                  <c:v>-5.9424060711230293</c:v>
                </c:pt>
                <c:pt idx="120">
                  <c:v>-0.84675835334198091</c:v>
                </c:pt>
                <c:pt idx="121">
                  <c:v>1.0366020493358885</c:v>
                </c:pt>
                <c:pt idx="122">
                  <c:v>0.45178035455133436</c:v>
                </c:pt>
                <c:pt idx="123">
                  <c:v>0.52964867362019774</c:v>
                </c:pt>
                <c:pt idx="124">
                  <c:v>-2.4778484311035132</c:v>
                </c:pt>
                <c:pt idx="125">
                  <c:v>-3.522982183676826</c:v>
                </c:pt>
                <c:pt idx="126">
                  <c:v>-5.4075065720439301</c:v>
                </c:pt>
                <c:pt idx="127">
                  <c:v>-8.5262681362477934</c:v>
                </c:pt>
                <c:pt idx="128">
                  <c:v>-7.3233080414690122</c:v>
                </c:pt>
                <c:pt idx="129">
                  <c:v>-7.6841388439386265</c:v>
                </c:pt>
                <c:pt idx="130">
                  <c:v>-5.0752161832505411</c:v>
                </c:pt>
                <c:pt idx="131">
                  <c:v>-1.6896865239466541</c:v>
                </c:pt>
                <c:pt idx="132">
                  <c:v>0.57272006321362756</c:v>
                </c:pt>
                <c:pt idx="133">
                  <c:v>2.4772724105470267</c:v>
                </c:pt>
                <c:pt idx="134">
                  <c:v>2.2147962423086698</c:v>
                </c:pt>
                <c:pt idx="135">
                  <c:v>2.1247151368285255</c:v>
                </c:pt>
                <c:pt idx="136">
                  <c:v>1.6167048173523435</c:v>
                </c:pt>
                <c:pt idx="137">
                  <c:v>2.7438165506104895</c:v>
                </c:pt>
                <c:pt idx="138">
                  <c:v>3.3859598613147579</c:v>
                </c:pt>
                <c:pt idx="139">
                  <c:v>3.0325960824433951</c:v>
                </c:pt>
                <c:pt idx="140">
                  <c:v>5.6254602649976393</c:v>
                </c:pt>
                <c:pt idx="141">
                  <c:v>5.4356784168768657</c:v>
                </c:pt>
                <c:pt idx="142">
                  <c:v>5.5471639384409466</c:v>
                </c:pt>
                <c:pt idx="143">
                  <c:v>6.1334691127305829</c:v>
                </c:pt>
                <c:pt idx="144">
                  <c:v>4.8112569798411942</c:v>
                </c:pt>
                <c:pt idx="145">
                  <c:v>3.2094540001207816</c:v>
                </c:pt>
                <c:pt idx="146">
                  <c:v>3.9397991182564596</c:v>
                </c:pt>
                <c:pt idx="147">
                  <c:v>3.0135321444086483</c:v>
                </c:pt>
                <c:pt idx="148">
                  <c:v>1.9251737339653685</c:v>
                </c:pt>
                <c:pt idx="149">
                  <c:v>3.7843189349008099</c:v>
                </c:pt>
                <c:pt idx="150">
                  <c:v>3.0986974668564926</c:v>
                </c:pt>
                <c:pt idx="151">
                  <c:v>3.0368965115875612</c:v>
                </c:pt>
                <c:pt idx="152">
                  <c:v>4.616409190713</c:v>
                </c:pt>
                <c:pt idx="153">
                  <c:v>3.4175823569535302</c:v>
                </c:pt>
                <c:pt idx="154">
                  <c:v>2.2790096166698914</c:v>
                </c:pt>
                <c:pt idx="155">
                  <c:v>2.5582511309984124</c:v>
                </c:pt>
                <c:pt idx="156">
                  <c:v>1.2914761229557481</c:v>
                </c:pt>
                <c:pt idx="157">
                  <c:v>2.0599762020874657</c:v>
                </c:pt>
                <c:pt idx="158">
                  <c:v>2.97011378613663</c:v>
                </c:pt>
                <c:pt idx="159">
                  <c:v>2.3890031783869503</c:v>
                </c:pt>
                <c:pt idx="160">
                  <c:v>1.5770990863684053</c:v>
                </c:pt>
                <c:pt idx="161">
                  <c:v>1.7927538052953773</c:v>
                </c:pt>
                <c:pt idx="162">
                  <c:v>4.4601769297221372</c:v>
                </c:pt>
                <c:pt idx="163">
                  <c:v>8.3006554104850814</c:v>
                </c:pt>
                <c:pt idx="164">
                  <c:v>11.677390319426406</c:v>
                </c:pt>
                <c:pt idx="165">
                  <c:v>11.19478195295649</c:v>
                </c:pt>
                <c:pt idx="166">
                  <c:v>7.713845227774585</c:v>
                </c:pt>
              </c:numCache>
            </c:numRef>
          </c:val>
          <c:smooth val="0"/>
          <c:extLst>
            <c:ext xmlns:c16="http://schemas.microsoft.com/office/drawing/2014/chart" uri="{C3380CC4-5D6E-409C-BE32-E72D297353CC}">
              <c16:uniqueId val="{00000000-CCF7-4E80-B52A-789DDC6508AC}"/>
            </c:ext>
          </c:extLst>
        </c:ser>
        <c:dLbls>
          <c:showLegendKey val="0"/>
          <c:showVal val="0"/>
          <c:showCatName val="0"/>
          <c:showSerName val="0"/>
          <c:showPercent val="0"/>
          <c:showBubbleSize val="0"/>
        </c:dLbls>
        <c:marker val="1"/>
        <c:smooth val="0"/>
        <c:axId val="691427968"/>
        <c:axId val="691433856"/>
      </c:lineChart>
      <c:lineChart>
        <c:grouping val="standard"/>
        <c:varyColors val="0"/>
        <c:ser>
          <c:idx val="1"/>
          <c:order val="1"/>
          <c:tx>
            <c:strRef>
              <c:f>'Property prices'!$C$7</c:f>
              <c:strCache>
                <c:ptCount val="1"/>
                <c:pt idx="0">
                  <c:v>Owner-occupied flats</c:v>
                </c:pt>
              </c:strCache>
            </c:strRef>
          </c:tx>
          <c:marker>
            <c:symbol val="none"/>
          </c:marker>
          <c:cat>
            <c:numRef>
              <c:f>'Property prices'!$A$8:$A$174</c:f>
              <c:numCache>
                <c:formatCode>m/d/yyyy</c:formatCode>
                <c:ptCount val="167"/>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numCache>
            </c:numRef>
          </c:cat>
          <c:val>
            <c:numRef>
              <c:f>'Property prices'!$C$8:$C$174</c:f>
              <c:numCache>
                <c:formatCode>0.00</c:formatCode>
                <c:ptCount val="167"/>
                <c:pt idx="52">
                  <c:v>-12.094279411112485</c:v>
                </c:pt>
                <c:pt idx="53">
                  <c:v>-10.6883977111499</c:v>
                </c:pt>
                <c:pt idx="54">
                  <c:v>-3.2915746838731663</c:v>
                </c:pt>
                <c:pt idx="55">
                  <c:v>4.5074908560611915</c:v>
                </c:pt>
                <c:pt idx="56">
                  <c:v>12.476949875339759</c:v>
                </c:pt>
                <c:pt idx="57">
                  <c:v>11.20892165468803</c:v>
                </c:pt>
                <c:pt idx="58">
                  <c:v>3.7629036865035381</c:v>
                </c:pt>
                <c:pt idx="59">
                  <c:v>-0.48797818977042162</c:v>
                </c:pt>
                <c:pt idx="60">
                  <c:v>-3.7061913400573743</c:v>
                </c:pt>
                <c:pt idx="61">
                  <c:v>1.8179506673341894</c:v>
                </c:pt>
                <c:pt idx="62">
                  <c:v>7.2807754643933853</c:v>
                </c:pt>
                <c:pt idx="63">
                  <c:v>10.438384192996608</c:v>
                </c:pt>
                <c:pt idx="64">
                  <c:v>10.872188601045419</c:v>
                </c:pt>
                <c:pt idx="65">
                  <c:v>9.2845856330185494</c:v>
                </c:pt>
                <c:pt idx="66">
                  <c:v>9.1828170844394883</c:v>
                </c:pt>
                <c:pt idx="67">
                  <c:v>9.8868617772208456</c:v>
                </c:pt>
                <c:pt idx="68">
                  <c:v>11.363119023948132</c:v>
                </c:pt>
                <c:pt idx="69">
                  <c:v>11.505057383161986</c:v>
                </c:pt>
                <c:pt idx="70">
                  <c:v>11.042924124512732</c:v>
                </c:pt>
                <c:pt idx="71">
                  <c:v>10.308144830829269</c:v>
                </c:pt>
                <c:pt idx="72">
                  <c:v>9.2874850946236478</c:v>
                </c:pt>
                <c:pt idx="73">
                  <c:v>11.495589655166572</c:v>
                </c:pt>
                <c:pt idx="74">
                  <c:v>11.673701962226835</c:v>
                </c:pt>
                <c:pt idx="75">
                  <c:v>13.995679324536404</c:v>
                </c:pt>
                <c:pt idx="76">
                  <c:v>14.950630276600506</c:v>
                </c:pt>
                <c:pt idx="77">
                  <c:v>12.14614230689628</c:v>
                </c:pt>
                <c:pt idx="78">
                  <c:v>11.929955359800104</c:v>
                </c:pt>
                <c:pt idx="79">
                  <c:v>7.9346794928765174</c:v>
                </c:pt>
                <c:pt idx="80">
                  <c:v>8.2595669233847211</c:v>
                </c:pt>
                <c:pt idx="81">
                  <c:v>8.761165497650758</c:v>
                </c:pt>
                <c:pt idx="82">
                  <c:v>8.0366906610556335</c:v>
                </c:pt>
                <c:pt idx="83">
                  <c:v>11.123099823533389</c:v>
                </c:pt>
                <c:pt idx="84">
                  <c:v>10.544735521898208</c:v>
                </c:pt>
                <c:pt idx="85">
                  <c:v>10.032105311113781</c:v>
                </c:pt>
                <c:pt idx="86">
                  <c:v>10.986215963804668</c:v>
                </c:pt>
                <c:pt idx="87">
                  <c:v>8.8984404870740441</c:v>
                </c:pt>
                <c:pt idx="88">
                  <c:v>8.2613333100405981</c:v>
                </c:pt>
                <c:pt idx="89">
                  <c:v>7.6228037777308577</c:v>
                </c:pt>
                <c:pt idx="90">
                  <c:v>6.7775393155478536</c:v>
                </c:pt>
                <c:pt idx="91">
                  <c:v>5.8405660866989173</c:v>
                </c:pt>
                <c:pt idx="92">
                  <c:v>7.6612318914157207</c:v>
                </c:pt>
                <c:pt idx="93">
                  <c:v>6.7961781746950445</c:v>
                </c:pt>
                <c:pt idx="94">
                  <c:v>6.1313845162110248</c:v>
                </c:pt>
                <c:pt idx="95">
                  <c:v>5.0366784254905594</c:v>
                </c:pt>
                <c:pt idx="96">
                  <c:v>3.1924210058699609</c:v>
                </c:pt>
                <c:pt idx="97">
                  <c:v>5.4193674809002834</c:v>
                </c:pt>
                <c:pt idx="98">
                  <c:v>7.2227215747108442</c:v>
                </c:pt>
                <c:pt idx="99">
                  <c:v>12.846253424979093</c:v>
                </c:pt>
                <c:pt idx="100">
                  <c:v>15.720267962792779</c:v>
                </c:pt>
                <c:pt idx="101">
                  <c:v>19.332844113432902</c:v>
                </c:pt>
                <c:pt idx="102">
                  <c:v>24.365950989565775</c:v>
                </c:pt>
                <c:pt idx="103">
                  <c:v>25.359916805676018</c:v>
                </c:pt>
                <c:pt idx="104">
                  <c:v>27.232792595421262</c:v>
                </c:pt>
                <c:pt idx="105">
                  <c:v>26.973095029201399</c:v>
                </c:pt>
                <c:pt idx="106">
                  <c:v>18.311707575746759</c:v>
                </c:pt>
                <c:pt idx="107">
                  <c:v>11.157477264958571</c:v>
                </c:pt>
                <c:pt idx="108">
                  <c:v>1.6413566751201314</c:v>
                </c:pt>
                <c:pt idx="109">
                  <c:v>-7.6465047353192155</c:v>
                </c:pt>
                <c:pt idx="110">
                  <c:v>-9.565369674407421</c:v>
                </c:pt>
                <c:pt idx="111">
                  <c:v>-11.998605029859988</c:v>
                </c:pt>
                <c:pt idx="112">
                  <c:v>-10.789500165596056</c:v>
                </c:pt>
                <c:pt idx="113">
                  <c:v>-10.981113159287737</c:v>
                </c:pt>
                <c:pt idx="114">
                  <c:v>-13.469583795161654</c:v>
                </c:pt>
                <c:pt idx="115">
                  <c:v>-14.714407035432476</c:v>
                </c:pt>
                <c:pt idx="116">
                  <c:v>-20.213004935137413</c:v>
                </c:pt>
                <c:pt idx="117">
                  <c:v>-16.653846108881652</c:v>
                </c:pt>
                <c:pt idx="118">
                  <c:v>-12.323700296737062</c:v>
                </c:pt>
                <c:pt idx="119">
                  <c:v>-6.1481653375674794</c:v>
                </c:pt>
                <c:pt idx="120">
                  <c:v>3.0454699597496582</c:v>
                </c:pt>
                <c:pt idx="121">
                  <c:v>4.2312461576277549</c:v>
                </c:pt>
                <c:pt idx="122">
                  <c:v>4.6990782989220214</c:v>
                </c:pt>
                <c:pt idx="123">
                  <c:v>3.7641915591077435</c:v>
                </c:pt>
                <c:pt idx="124">
                  <c:v>1.2592390580846269</c:v>
                </c:pt>
                <c:pt idx="125">
                  <c:v>-1.0490145761374747</c:v>
                </c:pt>
                <c:pt idx="126">
                  <c:v>-4.2669735129553636</c:v>
                </c:pt>
                <c:pt idx="127">
                  <c:v>-5.5299420739558176</c:v>
                </c:pt>
                <c:pt idx="128">
                  <c:v>-5.6318165681767169</c:v>
                </c:pt>
                <c:pt idx="129">
                  <c:v>-5.2758624724873133</c:v>
                </c:pt>
                <c:pt idx="130">
                  <c:v>0.781875623640782</c:v>
                </c:pt>
                <c:pt idx="131">
                  <c:v>2.456245328484985</c:v>
                </c:pt>
                <c:pt idx="132">
                  <c:v>5.6705853451502364</c:v>
                </c:pt>
                <c:pt idx="133">
                  <c:v>8.914926630245068</c:v>
                </c:pt>
                <c:pt idx="134">
                  <c:v>7.3261179980900204</c:v>
                </c:pt>
                <c:pt idx="135">
                  <c:v>7.8121215269735256</c:v>
                </c:pt>
                <c:pt idx="136">
                  <c:v>7.778283451850454</c:v>
                </c:pt>
                <c:pt idx="137">
                  <c:v>8.3279568836912343</c:v>
                </c:pt>
                <c:pt idx="138">
                  <c:v>8.0262339514734382</c:v>
                </c:pt>
                <c:pt idx="139">
                  <c:v>7.6969721797123247</c:v>
                </c:pt>
                <c:pt idx="140">
                  <c:v>9.0651905336807559</c:v>
                </c:pt>
                <c:pt idx="141">
                  <c:v>9.5507783183110817</c:v>
                </c:pt>
                <c:pt idx="142">
                  <c:v>11.045535906608484</c:v>
                </c:pt>
                <c:pt idx="143">
                  <c:v>10.888033016793774</c:v>
                </c:pt>
                <c:pt idx="144">
                  <c:v>10.660418197946742</c:v>
                </c:pt>
                <c:pt idx="145">
                  <c:v>7.6802340631344057</c:v>
                </c:pt>
                <c:pt idx="146">
                  <c:v>6.5011226323677285</c:v>
                </c:pt>
                <c:pt idx="147">
                  <c:v>6.5824600433508795</c:v>
                </c:pt>
                <c:pt idx="148">
                  <c:v>4.3784551062334476</c:v>
                </c:pt>
                <c:pt idx="149">
                  <c:v>5.9352798412830809</c:v>
                </c:pt>
                <c:pt idx="150">
                  <c:v>6.5885008465382366</c:v>
                </c:pt>
                <c:pt idx="151">
                  <c:v>5.9861546966991419</c:v>
                </c:pt>
                <c:pt idx="152">
                  <c:v>7.1771384085596024</c:v>
                </c:pt>
                <c:pt idx="153">
                  <c:v>5.9947552075292787</c:v>
                </c:pt>
                <c:pt idx="154">
                  <c:v>2.2533917656688107</c:v>
                </c:pt>
                <c:pt idx="155">
                  <c:v>1.3927106935146538</c:v>
                </c:pt>
                <c:pt idx="156">
                  <c:v>-1.7965323316408988</c:v>
                </c:pt>
                <c:pt idx="157">
                  <c:v>-0.56421882974870829</c:v>
                </c:pt>
                <c:pt idx="158">
                  <c:v>1.7601103188269462E-2</c:v>
                </c:pt>
                <c:pt idx="159">
                  <c:v>0.33326019766386494</c:v>
                </c:pt>
                <c:pt idx="160">
                  <c:v>2.498907702861386</c:v>
                </c:pt>
                <c:pt idx="161">
                  <c:v>2.2827385792310473</c:v>
                </c:pt>
                <c:pt idx="162">
                  <c:v>6.0832510297850417</c:v>
                </c:pt>
                <c:pt idx="163">
                  <c:v>8.6544981450890077</c:v>
                </c:pt>
                <c:pt idx="164">
                  <c:v>11.235844898343528</c:v>
                </c:pt>
                <c:pt idx="165">
                  <c:v>10.132835390106454</c:v>
                </c:pt>
                <c:pt idx="166">
                  <c:v>7.3843716550232585</c:v>
                </c:pt>
              </c:numCache>
            </c:numRef>
          </c:val>
          <c:smooth val="0"/>
          <c:extLst>
            <c:ext xmlns:c16="http://schemas.microsoft.com/office/drawing/2014/chart" uri="{C3380CC4-5D6E-409C-BE32-E72D297353CC}">
              <c16:uniqueId val="{00000001-CCF7-4E80-B52A-789DDC6508AC}"/>
            </c:ext>
          </c:extLst>
        </c:ser>
        <c:ser>
          <c:idx val="2"/>
          <c:order val="2"/>
          <c:tx>
            <c:strRef>
              <c:f>'Property prices'!$D$7</c:f>
              <c:strCache>
                <c:ptCount val="1"/>
                <c:pt idx="0">
                  <c:v>Commercial properties</c:v>
                </c:pt>
              </c:strCache>
            </c:strRef>
          </c:tx>
          <c:marker>
            <c:symbol val="none"/>
          </c:marker>
          <c:cat>
            <c:numRef>
              <c:f>'Property prices'!$A$8:$A$174</c:f>
              <c:numCache>
                <c:formatCode>m/d/yyyy</c:formatCode>
                <c:ptCount val="167"/>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numCache>
            </c:numRef>
          </c:cat>
          <c:val>
            <c:numRef>
              <c:f>'Property prices'!$D$8:$D$174</c:f>
              <c:numCache>
                <c:formatCode>0.00</c:formatCode>
                <c:ptCount val="167"/>
                <c:pt idx="55">
                  <c:v>-6.3516397594729712</c:v>
                </c:pt>
                <c:pt idx="56">
                  <c:v>-4.7315060492665868</c:v>
                </c:pt>
                <c:pt idx="57">
                  <c:v>-3.7530695077657716</c:v>
                </c:pt>
                <c:pt idx="58">
                  <c:v>-1.5155779294356519</c:v>
                </c:pt>
                <c:pt idx="59">
                  <c:v>1.4214206968643062</c:v>
                </c:pt>
                <c:pt idx="60">
                  <c:v>-1.9698386270200263</c:v>
                </c:pt>
                <c:pt idx="61">
                  <c:v>-0.61055369379884317</c:v>
                </c:pt>
                <c:pt idx="62">
                  <c:v>-1.1414810748413551</c:v>
                </c:pt>
                <c:pt idx="63">
                  <c:v>-0.14816431569552035</c:v>
                </c:pt>
                <c:pt idx="64">
                  <c:v>3.0754099339988628</c:v>
                </c:pt>
                <c:pt idx="65">
                  <c:v>3.5743783991856626</c:v>
                </c:pt>
                <c:pt idx="66">
                  <c:v>4.6816566485442523</c:v>
                </c:pt>
                <c:pt idx="67">
                  <c:v>3.0888138165224399</c:v>
                </c:pt>
                <c:pt idx="68">
                  <c:v>5.4581489454957</c:v>
                </c:pt>
                <c:pt idx="69">
                  <c:v>4.5620390136347888</c:v>
                </c:pt>
                <c:pt idx="70">
                  <c:v>5.6166605603903852</c:v>
                </c:pt>
                <c:pt idx="71">
                  <c:v>7.1194545354251737</c:v>
                </c:pt>
                <c:pt idx="72">
                  <c:v>4.64100726708081</c:v>
                </c:pt>
                <c:pt idx="73">
                  <c:v>6.0124243561900492</c:v>
                </c:pt>
                <c:pt idx="74">
                  <c:v>6.2766051349709251</c:v>
                </c:pt>
                <c:pt idx="75">
                  <c:v>7.9834663790870675</c:v>
                </c:pt>
                <c:pt idx="76">
                  <c:v>9.3931062219793091</c:v>
                </c:pt>
                <c:pt idx="77">
                  <c:v>8.8242801534079938</c:v>
                </c:pt>
                <c:pt idx="78">
                  <c:v>7.5361863148892372</c:v>
                </c:pt>
                <c:pt idx="79">
                  <c:v>4.8743183434834636</c:v>
                </c:pt>
                <c:pt idx="80">
                  <c:v>6.9640407862663345</c:v>
                </c:pt>
                <c:pt idx="81">
                  <c:v>9.6405966458094525</c:v>
                </c:pt>
                <c:pt idx="82">
                  <c:v>11.289117832321738</c:v>
                </c:pt>
                <c:pt idx="83">
                  <c:v>12.781798986627857</c:v>
                </c:pt>
                <c:pt idx="84">
                  <c:v>10.117163868878553</c:v>
                </c:pt>
                <c:pt idx="85">
                  <c:v>7.2490101791469641</c:v>
                </c:pt>
                <c:pt idx="86">
                  <c:v>5.8639541960318065</c:v>
                </c:pt>
                <c:pt idx="87">
                  <c:v>5.6876152836299765</c:v>
                </c:pt>
                <c:pt idx="88">
                  <c:v>4.2592845200626339</c:v>
                </c:pt>
                <c:pt idx="89">
                  <c:v>3.0951037573088813</c:v>
                </c:pt>
                <c:pt idx="90">
                  <c:v>3.751936942636469</c:v>
                </c:pt>
                <c:pt idx="91">
                  <c:v>2.1577279770595093</c:v>
                </c:pt>
                <c:pt idx="92">
                  <c:v>3.7733484909726611</c:v>
                </c:pt>
                <c:pt idx="93">
                  <c:v>4.0978680222012009</c:v>
                </c:pt>
                <c:pt idx="94">
                  <c:v>3.4998763658396381</c:v>
                </c:pt>
                <c:pt idx="95">
                  <c:v>3.3079472644529151</c:v>
                </c:pt>
                <c:pt idx="96">
                  <c:v>3.3245183548464619</c:v>
                </c:pt>
                <c:pt idx="97">
                  <c:v>5.4781196040535329</c:v>
                </c:pt>
                <c:pt idx="98">
                  <c:v>6.4866686336919166</c:v>
                </c:pt>
                <c:pt idx="99">
                  <c:v>10.229913003738677</c:v>
                </c:pt>
                <c:pt idx="100">
                  <c:v>11.552673297967742</c:v>
                </c:pt>
                <c:pt idx="101">
                  <c:v>13.213032720218475</c:v>
                </c:pt>
                <c:pt idx="102">
                  <c:v>16.191540985362863</c:v>
                </c:pt>
                <c:pt idx="103">
                  <c:v>16.581238033901368</c:v>
                </c:pt>
                <c:pt idx="104">
                  <c:v>20.547466551212157</c:v>
                </c:pt>
                <c:pt idx="105">
                  <c:v>22.54834401108614</c:v>
                </c:pt>
                <c:pt idx="106">
                  <c:v>21.586690106233284</c:v>
                </c:pt>
                <c:pt idx="107">
                  <c:v>22.011405993302269</c:v>
                </c:pt>
                <c:pt idx="108">
                  <c:v>18.561699821030373</c:v>
                </c:pt>
                <c:pt idx="109">
                  <c:v>13.802143994822092</c:v>
                </c:pt>
                <c:pt idx="110">
                  <c:v>13.699789586412425</c:v>
                </c:pt>
                <c:pt idx="111">
                  <c:v>8.4924370685892434</c:v>
                </c:pt>
                <c:pt idx="112">
                  <c:v>4.1935746931089257</c:v>
                </c:pt>
                <c:pt idx="113">
                  <c:v>3.0976916723011838</c:v>
                </c:pt>
                <c:pt idx="114">
                  <c:v>-4.5949003722388415</c:v>
                </c:pt>
                <c:pt idx="115">
                  <c:v>-6.083283764314773</c:v>
                </c:pt>
                <c:pt idx="116">
                  <c:v>-6.4034643298715661</c:v>
                </c:pt>
                <c:pt idx="117">
                  <c:v>-9.8084820937949573</c:v>
                </c:pt>
                <c:pt idx="118">
                  <c:v>-9.8540092534484476</c:v>
                </c:pt>
                <c:pt idx="119">
                  <c:v>-9.2939917419122224</c:v>
                </c:pt>
                <c:pt idx="120">
                  <c:v>-9.1038043888241216</c:v>
                </c:pt>
                <c:pt idx="121">
                  <c:v>-8.3993402823839265</c:v>
                </c:pt>
                <c:pt idx="122">
                  <c:v>-4.4620417113049644</c:v>
                </c:pt>
                <c:pt idx="123">
                  <c:v>-2.8046703680653318</c:v>
                </c:pt>
                <c:pt idx="124">
                  <c:v>-4.1463314565444271</c:v>
                </c:pt>
                <c:pt idx="125">
                  <c:v>-3.430185140355424</c:v>
                </c:pt>
                <c:pt idx="126">
                  <c:v>-5.15814001847491</c:v>
                </c:pt>
                <c:pt idx="127">
                  <c:v>-7.4687032001153231</c:v>
                </c:pt>
                <c:pt idx="128">
                  <c:v>-7.7299393593157077</c:v>
                </c:pt>
                <c:pt idx="129">
                  <c:v>-5.671546104266012</c:v>
                </c:pt>
                <c:pt idx="130">
                  <c:v>-2.9453282660794944</c:v>
                </c:pt>
                <c:pt idx="131">
                  <c:v>-1.2753445387614915</c:v>
                </c:pt>
                <c:pt idx="132">
                  <c:v>2.1031065695495732</c:v>
                </c:pt>
                <c:pt idx="133">
                  <c:v>3.451675390217912</c:v>
                </c:pt>
                <c:pt idx="134">
                  <c:v>1.4397107130857956</c:v>
                </c:pt>
                <c:pt idx="135">
                  <c:v>1.8757803167279929</c:v>
                </c:pt>
                <c:pt idx="136">
                  <c:v>0.57189698486521667</c:v>
                </c:pt>
                <c:pt idx="137">
                  <c:v>-3.3219703128632982</c:v>
                </c:pt>
                <c:pt idx="138">
                  <c:v>-1.8430078544847683</c:v>
                </c:pt>
                <c:pt idx="139">
                  <c:v>-0.71326906857094308</c:v>
                </c:pt>
                <c:pt idx="140">
                  <c:v>-1.1281226522012355</c:v>
                </c:pt>
                <c:pt idx="141">
                  <c:v>3.8370875011369598</c:v>
                </c:pt>
                <c:pt idx="142">
                  <c:v>5.472889596003272</c:v>
                </c:pt>
                <c:pt idx="143">
                  <c:v>6.1180365729862629</c:v>
                </c:pt>
                <c:pt idx="144">
                  <c:v>10.353178300114552</c:v>
                </c:pt>
                <c:pt idx="145">
                  <c:v>8.8298287600772731</c:v>
                </c:pt>
                <c:pt idx="146">
                  <c:v>8.3249381325374294</c:v>
                </c:pt>
                <c:pt idx="147">
                  <c:v>6.4699609573734218</c:v>
                </c:pt>
                <c:pt idx="148">
                  <c:v>4.3676092137703515</c:v>
                </c:pt>
                <c:pt idx="149">
                  <c:v>4.362198431478892</c:v>
                </c:pt>
                <c:pt idx="150">
                  <c:v>3.5372542884346547</c:v>
                </c:pt>
                <c:pt idx="151">
                  <c:v>6.9649250541266916</c:v>
                </c:pt>
                <c:pt idx="152">
                  <c:v>6.8306850191429458</c:v>
                </c:pt>
                <c:pt idx="153">
                  <c:v>4.9859698210561687</c:v>
                </c:pt>
                <c:pt idx="154">
                  <c:v>4.8306425765575645</c:v>
                </c:pt>
                <c:pt idx="155">
                  <c:v>0.43853659044241766</c:v>
                </c:pt>
                <c:pt idx="156">
                  <c:v>-0.6688333858982598</c:v>
                </c:pt>
                <c:pt idx="157">
                  <c:v>1.043608151014408</c:v>
                </c:pt>
                <c:pt idx="158">
                  <c:v>-1.7525158357332038</c:v>
                </c:pt>
                <c:pt idx="159">
                  <c:v>-1.8212317215423934</c:v>
                </c:pt>
                <c:pt idx="160">
                  <c:v>-2.4171739255994584</c:v>
                </c:pt>
                <c:pt idx="161">
                  <c:v>-3.4336736734770223</c:v>
                </c:pt>
                <c:pt idx="162">
                  <c:v>-1.4638508793685889</c:v>
                </c:pt>
                <c:pt idx="163">
                  <c:v>1.126052194047511</c:v>
                </c:pt>
                <c:pt idx="164">
                  <c:v>3.5156102924492005</c:v>
                </c:pt>
                <c:pt idx="165">
                  <c:v>5.7034702882689414</c:v>
                </c:pt>
                <c:pt idx="166">
                  <c:v>8.8757507889758216</c:v>
                </c:pt>
              </c:numCache>
            </c:numRef>
          </c:val>
          <c:smooth val="0"/>
          <c:extLst>
            <c:ext xmlns:c16="http://schemas.microsoft.com/office/drawing/2014/chart" uri="{C3380CC4-5D6E-409C-BE32-E72D297353CC}">
              <c16:uniqueId val="{00000002-CCF7-4E80-B52A-789DDC6508AC}"/>
            </c:ext>
          </c:extLst>
        </c:ser>
        <c:ser>
          <c:idx val="3"/>
          <c:order val="3"/>
          <c:tx>
            <c:v>House price-to-income gap (right-hand axis)</c:v>
          </c:tx>
          <c:spPr>
            <a:ln>
              <a:solidFill>
                <a:schemeClr val="accent1"/>
              </a:solidFill>
              <a:prstDash val="sysDot"/>
            </a:ln>
          </c:spPr>
          <c:marker>
            <c:symbol val="none"/>
          </c:marker>
          <c:cat>
            <c:numRef>
              <c:f>'Property prices'!$A$8:$A$174</c:f>
              <c:numCache>
                <c:formatCode>m/d/yyyy</c:formatCode>
                <c:ptCount val="167"/>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numCache>
            </c:numRef>
          </c:cat>
          <c:val>
            <c:numRef>
              <c:f>'Property prices'!$E$8:$E$174</c:f>
              <c:numCache>
                <c:formatCode>0.00</c:formatCode>
                <c:ptCount val="167"/>
                <c:pt idx="0">
                  <c:v>-3.3581542787426311</c:v>
                </c:pt>
                <c:pt idx="1">
                  <c:v>-7.1533863823798232</c:v>
                </c:pt>
                <c:pt idx="2">
                  <c:v>-4.9717565897027356</c:v>
                </c:pt>
                <c:pt idx="3">
                  <c:v>-5.6237319077008907</c:v>
                </c:pt>
                <c:pt idx="4">
                  <c:v>-7.5249078849046853</c:v>
                </c:pt>
                <c:pt idx="5">
                  <c:v>-11.06635304980712</c:v>
                </c:pt>
                <c:pt idx="6">
                  <c:v>-12.467658545049565</c:v>
                </c:pt>
                <c:pt idx="7">
                  <c:v>-11.982690803011852</c:v>
                </c:pt>
                <c:pt idx="8">
                  <c:v>-14.419845421668033</c:v>
                </c:pt>
                <c:pt idx="9">
                  <c:v>-14.865542982436031</c:v>
                </c:pt>
                <c:pt idx="10">
                  <c:v>-16.102869398733578</c:v>
                </c:pt>
                <c:pt idx="11">
                  <c:v>-14.666826870696736</c:v>
                </c:pt>
                <c:pt idx="12">
                  <c:v>-8.407318897587146</c:v>
                </c:pt>
                <c:pt idx="13">
                  <c:v>2.9122744606061568</c:v>
                </c:pt>
                <c:pt idx="14">
                  <c:v>5.7929708499813604</c:v>
                </c:pt>
                <c:pt idx="15">
                  <c:v>8.7479770560770618</c:v>
                </c:pt>
                <c:pt idx="16">
                  <c:v>11.311216308813577</c:v>
                </c:pt>
                <c:pt idx="17">
                  <c:v>10.751386903486093</c:v>
                </c:pt>
                <c:pt idx="18">
                  <c:v>10.595912019928155</c:v>
                </c:pt>
                <c:pt idx="19">
                  <c:v>13.152664413679416</c:v>
                </c:pt>
                <c:pt idx="20">
                  <c:v>15.179606541624114</c:v>
                </c:pt>
                <c:pt idx="21">
                  <c:v>18.833438418588578</c:v>
                </c:pt>
                <c:pt idx="22">
                  <c:v>25.310775929482922</c:v>
                </c:pt>
                <c:pt idx="23">
                  <c:v>25.349525649568029</c:v>
                </c:pt>
                <c:pt idx="24">
                  <c:v>26.952996638414596</c:v>
                </c:pt>
                <c:pt idx="25">
                  <c:v>22.85117453172052</c:v>
                </c:pt>
                <c:pt idx="26">
                  <c:v>16.850570224290262</c:v>
                </c:pt>
                <c:pt idx="27">
                  <c:v>16.310939105613031</c:v>
                </c:pt>
                <c:pt idx="28">
                  <c:v>7.5420472876579048</c:v>
                </c:pt>
                <c:pt idx="29">
                  <c:v>6.6512333313494043</c:v>
                </c:pt>
                <c:pt idx="30">
                  <c:v>5.4636108542221118</c:v>
                </c:pt>
                <c:pt idx="31">
                  <c:v>3.8501136449939466</c:v>
                </c:pt>
                <c:pt idx="32">
                  <c:v>3.8923540485155561</c:v>
                </c:pt>
                <c:pt idx="33">
                  <c:v>2.6431279835813726</c:v>
                </c:pt>
                <c:pt idx="34">
                  <c:v>3.0658732695376445</c:v>
                </c:pt>
                <c:pt idx="35">
                  <c:v>1.9082601270993926</c:v>
                </c:pt>
                <c:pt idx="36">
                  <c:v>-1.4750024487585667</c:v>
                </c:pt>
                <c:pt idx="37">
                  <c:v>-2.9813966807754499</c:v>
                </c:pt>
                <c:pt idx="38">
                  <c:v>-5.1506658228219537</c:v>
                </c:pt>
                <c:pt idx="39">
                  <c:v>-6.382345868215122</c:v>
                </c:pt>
                <c:pt idx="40">
                  <c:v>-10.842812895100051</c:v>
                </c:pt>
                <c:pt idx="41">
                  <c:v>-10.503888769386904</c:v>
                </c:pt>
                <c:pt idx="42">
                  <c:v>-12.042499302516019</c:v>
                </c:pt>
                <c:pt idx="43">
                  <c:v>-12.805710989037877</c:v>
                </c:pt>
                <c:pt idx="44">
                  <c:v>-10.880140806687244</c:v>
                </c:pt>
                <c:pt idx="45">
                  <c:v>-10.140537200788991</c:v>
                </c:pt>
                <c:pt idx="46">
                  <c:v>-10.128851956089912</c:v>
                </c:pt>
                <c:pt idx="47">
                  <c:v>-9.3336309490940508</c:v>
                </c:pt>
                <c:pt idx="48">
                  <c:v>-8.6630627859885738</c:v>
                </c:pt>
                <c:pt idx="49">
                  <c:v>-7.9641689426949043</c:v>
                </c:pt>
                <c:pt idx="50">
                  <c:v>-8.8255341376299654</c:v>
                </c:pt>
                <c:pt idx="51">
                  <c:v>-12.245967115623301</c:v>
                </c:pt>
                <c:pt idx="52">
                  <c:v>-14.951220399270138</c:v>
                </c:pt>
                <c:pt idx="53">
                  <c:v>-16.646590743643863</c:v>
                </c:pt>
                <c:pt idx="54">
                  <c:v>-11.10041770537482</c:v>
                </c:pt>
                <c:pt idx="55">
                  <c:v>-1.1284025475096437</c:v>
                </c:pt>
                <c:pt idx="56">
                  <c:v>7.4084603247640102</c:v>
                </c:pt>
                <c:pt idx="57">
                  <c:v>9.0540031059600956</c:v>
                </c:pt>
                <c:pt idx="58">
                  <c:v>6.790616615909939</c:v>
                </c:pt>
                <c:pt idx="59">
                  <c:v>1.8850590018539171</c:v>
                </c:pt>
                <c:pt idx="60">
                  <c:v>2.4569029068820081</c:v>
                </c:pt>
                <c:pt idx="61">
                  <c:v>4.2866606258428641</c:v>
                </c:pt>
                <c:pt idx="62">
                  <c:v>6.3851556996843417</c:v>
                </c:pt>
                <c:pt idx="63">
                  <c:v>8.9648478432405643</c:v>
                </c:pt>
                <c:pt idx="64">
                  <c:v>10.549793318308076</c:v>
                </c:pt>
                <c:pt idx="65">
                  <c:v>12.628690446427559</c:v>
                </c:pt>
                <c:pt idx="66">
                  <c:v>15.703358076792195</c:v>
                </c:pt>
                <c:pt idx="67">
                  <c:v>19.316814276407833</c:v>
                </c:pt>
                <c:pt idx="68">
                  <c:v>21.930994030263129</c:v>
                </c:pt>
                <c:pt idx="69">
                  <c:v>23.463458870529983</c:v>
                </c:pt>
                <c:pt idx="70">
                  <c:v>23.946050513194585</c:v>
                </c:pt>
                <c:pt idx="71">
                  <c:v>23.743594690895463</c:v>
                </c:pt>
                <c:pt idx="72">
                  <c:v>23.227892861540433</c:v>
                </c:pt>
                <c:pt idx="73">
                  <c:v>25.663661395227621</c:v>
                </c:pt>
                <c:pt idx="74">
                  <c:v>24.615485564860439</c:v>
                </c:pt>
                <c:pt idx="75">
                  <c:v>25.062711569267158</c:v>
                </c:pt>
                <c:pt idx="76">
                  <c:v>26.170158391794551</c:v>
                </c:pt>
                <c:pt idx="77">
                  <c:v>26.501766453101695</c:v>
                </c:pt>
                <c:pt idx="78">
                  <c:v>25.978625546173674</c:v>
                </c:pt>
                <c:pt idx="79">
                  <c:v>25.181268655033541</c:v>
                </c:pt>
                <c:pt idx="80">
                  <c:v>24.369570798756037</c:v>
                </c:pt>
                <c:pt idx="81">
                  <c:v>23.654198157622464</c:v>
                </c:pt>
                <c:pt idx="82">
                  <c:v>24.49736422583819</c:v>
                </c:pt>
                <c:pt idx="83">
                  <c:v>24.281730719898942</c:v>
                </c:pt>
                <c:pt idx="84">
                  <c:v>22.485129068560461</c:v>
                </c:pt>
                <c:pt idx="85">
                  <c:v>19.919000979340161</c:v>
                </c:pt>
                <c:pt idx="86">
                  <c:v>18.046028596822516</c:v>
                </c:pt>
                <c:pt idx="87">
                  <c:v>15.537116248822569</c:v>
                </c:pt>
                <c:pt idx="88">
                  <c:v>14.966240677424981</c:v>
                </c:pt>
                <c:pt idx="89">
                  <c:v>13.801134424053419</c:v>
                </c:pt>
                <c:pt idx="90">
                  <c:v>11.909796838636089</c:v>
                </c:pt>
                <c:pt idx="91">
                  <c:v>10.838404830135072</c:v>
                </c:pt>
                <c:pt idx="92">
                  <c:v>7.9039226558575093</c:v>
                </c:pt>
                <c:pt idx="93">
                  <c:v>7.0301137014087578</c:v>
                </c:pt>
                <c:pt idx="94">
                  <c:v>6.9162880189234777</c:v>
                </c:pt>
                <c:pt idx="95">
                  <c:v>7.5433157343874235</c:v>
                </c:pt>
                <c:pt idx="96">
                  <c:v>9.4823784767323005</c:v>
                </c:pt>
                <c:pt idx="97">
                  <c:v>11.174699290022328</c:v>
                </c:pt>
                <c:pt idx="98">
                  <c:v>11.207319912211467</c:v>
                </c:pt>
                <c:pt idx="99">
                  <c:v>12.295967631468251</c:v>
                </c:pt>
                <c:pt idx="100">
                  <c:v>12.972250271857156</c:v>
                </c:pt>
                <c:pt idx="101">
                  <c:v>15.170275192899352</c:v>
                </c:pt>
                <c:pt idx="102">
                  <c:v>19.8351251791963</c:v>
                </c:pt>
                <c:pt idx="103">
                  <c:v>24.994793308846887</c:v>
                </c:pt>
                <c:pt idx="104">
                  <c:v>29.353314666650434</c:v>
                </c:pt>
                <c:pt idx="105">
                  <c:v>29.228415310235146</c:v>
                </c:pt>
                <c:pt idx="106">
                  <c:v>28.127815400337617</c:v>
                </c:pt>
                <c:pt idx="107">
                  <c:v>25.943862651946858</c:v>
                </c:pt>
                <c:pt idx="108">
                  <c:v>25.291401405566937</c:v>
                </c:pt>
                <c:pt idx="109">
                  <c:v>23.091926356973058</c:v>
                </c:pt>
                <c:pt idx="110">
                  <c:v>20.610091844020783</c:v>
                </c:pt>
                <c:pt idx="111">
                  <c:v>16.559102863489539</c:v>
                </c:pt>
                <c:pt idx="112">
                  <c:v>11.617912600415581</c:v>
                </c:pt>
                <c:pt idx="113">
                  <c:v>8.3163658323410097</c:v>
                </c:pt>
                <c:pt idx="114">
                  <c:v>3.677113277754529</c:v>
                </c:pt>
                <c:pt idx="115">
                  <c:v>-1.9979569362133742</c:v>
                </c:pt>
                <c:pt idx="116">
                  <c:v>-8.0805814771981783</c:v>
                </c:pt>
                <c:pt idx="117">
                  <c:v>-8.6525886938647485</c:v>
                </c:pt>
                <c:pt idx="118">
                  <c:v>-7.943921508633311</c:v>
                </c:pt>
                <c:pt idx="119">
                  <c:v>-9.5375958670486316</c:v>
                </c:pt>
                <c:pt idx="120">
                  <c:v>-8.8831982561454641</c:v>
                </c:pt>
                <c:pt idx="121">
                  <c:v>-10.023247123230538</c:v>
                </c:pt>
                <c:pt idx="122">
                  <c:v>-12.020141031871546</c:v>
                </c:pt>
                <c:pt idx="123">
                  <c:v>-11.876904195967564</c:v>
                </c:pt>
                <c:pt idx="124">
                  <c:v>-14.321251125537115</c:v>
                </c:pt>
                <c:pt idx="125">
                  <c:v>-16.538440779366091</c:v>
                </c:pt>
                <c:pt idx="126">
                  <c:v>-18.276062877269762</c:v>
                </c:pt>
                <c:pt idx="127">
                  <c:v>-19.067847143519788</c:v>
                </c:pt>
                <c:pt idx="128">
                  <c:v>-19.150231487483495</c:v>
                </c:pt>
                <c:pt idx="129">
                  <c:v>-19.234991309177719</c:v>
                </c:pt>
                <c:pt idx="130">
                  <c:v>-18.565729230680461</c:v>
                </c:pt>
                <c:pt idx="131">
                  <c:v>-17.921354978974612</c:v>
                </c:pt>
                <c:pt idx="132">
                  <c:v>-16.741717054801686</c:v>
                </c:pt>
                <c:pt idx="133">
                  <c:v>-16.646074544305968</c:v>
                </c:pt>
                <c:pt idx="134">
                  <c:v>-16.304266239940269</c:v>
                </c:pt>
                <c:pt idx="135">
                  <c:v>-16.640693051640664</c:v>
                </c:pt>
                <c:pt idx="136">
                  <c:v>-16.900614637750444</c:v>
                </c:pt>
                <c:pt idx="137">
                  <c:v>-15.911001790633172</c:v>
                </c:pt>
                <c:pt idx="138">
                  <c:v>-15.311494502479938</c:v>
                </c:pt>
                <c:pt idx="139">
                  <c:v>-14.039830611142268</c:v>
                </c:pt>
                <c:pt idx="140">
                  <c:v>-12.132381243583312</c:v>
                </c:pt>
                <c:pt idx="141">
                  <c:v>-11.324512062556824</c:v>
                </c:pt>
                <c:pt idx="142">
                  <c:v>-10.534359667966765</c:v>
                </c:pt>
                <c:pt idx="143">
                  <c:v>-8.444746653822687</c:v>
                </c:pt>
                <c:pt idx="144">
                  <c:v>-7.2896030836740451</c:v>
                </c:pt>
                <c:pt idx="145">
                  <c:v>-6.6472569436452851</c:v>
                </c:pt>
                <c:pt idx="146">
                  <c:v>-5.9236083440165181</c:v>
                </c:pt>
                <c:pt idx="147">
                  <c:v>-6.5292351987088049</c:v>
                </c:pt>
                <c:pt idx="148">
                  <c:v>-6.3928830699021111</c:v>
                </c:pt>
                <c:pt idx="149">
                  <c:v>-5.5878943208913512</c:v>
                </c:pt>
                <c:pt idx="150">
                  <c:v>-4.9686339038704785</c:v>
                </c:pt>
                <c:pt idx="151">
                  <c:v>-4.7474924172180692</c:v>
                </c:pt>
                <c:pt idx="152">
                  <c:v>-3.5745442705362618</c:v>
                </c:pt>
                <c:pt idx="153">
                  <c:v>-3.4305338564005083</c:v>
                </c:pt>
                <c:pt idx="154">
                  <c:v>-3.7735983494408432</c:v>
                </c:pt>
                <c:pt idx="155">
                  <c:v>-3.7091544263787246</c:v>
                </c:pt>
                <c:pt idx="156">
                  <c:v>-3.6421275055025348</c:v>
                </c:pt>
                <c:pt idx="157">
                  <c:v>-3.1481919910205547</c:v>
                </c:pt>
                <c:pt idx="158">
                  <c:v>-2.6357895681358712</c:v>
                </c:pt>
                <c:pt idx="159">
                  <c:v>-2.577270139621568</c:v>
                </c:pt>
                <c:pt idx="160">
                  <c:v>-2.7732162302328334</c:v>
                </c:pt>
                <c:pt idx="161">
                  <c:v>-2.0479582171391009</c:v>
                </c:pt>
                <c:pt idx="162">
                  <c:v>1.0334478185664686</c:v>
                </c:pt>
                <c:pt idx="163">
                  <c:v>5.4570246761129981</c:v>
                </c:pt>
                <c:pt idx="164">
                  <c:v>7.2492574121384878</c:v>
                </c:pt>
                <c:pt idx="165">
                  <c:v>6.86897224753098</c:v>
                </c:pt>
                <c:pt idx="166">
                  <c:v>5.2902342248217105</c:v>
                </c:pt>
              </c:numCache>
            </c:numRef>
          </c:val>
          <c:smooth val="0"/>
          <c:extLst>
            <c:ext xmlns:c16="http://schemas.microsoft.com/office/drawing/2014/chart" uri="{C3380CC4-5D6E-409C-BE32-E72D297353CC}">
              <c16:uniqueId val="{00000003-CCF7-4E80-B52A-789DDC6508AC}"/>
            </c:ext>
          </c:extLst>
        </c:ser>
        <c:dLbls>
          <c:showLegendKey val="0"/>
          <c:showVal val="0"/>
          <c:showCatName val="0"/>
          <c:showSerName val="0"/>
          <c:showPercent val="0"/>
          <c:showBubbleSize val="0"/>
        </c:dLbls>
        <c:marker val="1"/>
        <c:smooth val="0"/>
        <c:axId val="691436928"/>
        <c:axId val="691435392"/>
      </c:lineChart>
      <c:dateAx>
        <c:axId val="691427968"/>
        <c:scaling>
          <c:orientation val="minMax"/>
          <c:min val="29221"/>
        </c:scaling>
        <c:delete val="0"/>
        <c:axPos val="b"/>
        <c:numFmt formatCode="yyyy" sourceLinked="0"/>
        <c:majorTickMark val="out"/>
        <c:minorTickMark val="out"/>
        <c:tickLblPos val="nextTo"/>
        <c:crossAx val="691433856"/>
        <c:crossesAt val="-50"/>
        <c:auto val="1"/>
        <c:lblOffset val="100"/>
        <c:baseTimeUnit val="months"/>
        <c:majorUnit val="24"/>
        <c:majorTimeUnit val="months"/>
        <c:minorUnit val="1"/>
        <c:minorTimeUnit val="years"/>
      </c:dateAx>
      <c:valAx>
        <c:axId val="691433856"/>
        <c:scaling>
          <c:orientation val="minMax"/>
          <c:min val="-30"/>
        </c:scaling>
        <c:delete val="0"/>
        <c:axPos val="l"/>
        <c:majorGridlines>
          <c:spPr>
            <a:ln>
              <a:solidFill>
                <a:schemeClr val="accent6"/>
              </a:solidFill>
            </a:ln>
          </c:spPr>
        </c:majorGridlines>
        <c:numFmt formatCode="0" sourceLinked="0"/>
        <c:majorTickMark val="out"/>
        <c:minorTickMark val="none"/>
        <c:tickLblPos val="nextTo"/>
        <c:spPr>
          <a:ln>
            <a:noFill/>
          </a:ln>
        </c:spPr>
        <c:crossAx val="691427968"/>
        <c:crosses val="autoZero"/>
        <c:crossBetween val="between"/>
      </c:valAx>
      <c:valAx>
        <c:axId val="691435392"/>
        <c:scaling>
          <c:orientation val="minMax"/>
          <c:max val="30"/>
        </c:scaling>
        <c:delete val="0"/>
        <c:axPos val="r"/>
        <c:numFmt formatCode="0" sourceLinked="0"/>
        <c:majorTickMark val="out"/>
        <c:minorTickMark val="none"/>
        <c:tickLblPos val="nextTo"/>
        <c:spPr>
          <a:ln>
            <a:noFill/>
          </a:ln>
        </c:spPr>
        <c:crossAx val="691436928"/>
        <c:crosses val="max"/>
        <c:crossBetween val="between"/>
      </c:valAx>
      <c:dateAx>
        <c:axId val="691436928"/>
        <c:scaling>
          <c:orientation val="minMax"/>
        </c:scaling>
        <c:delete val="1"/>
        <c:axPos val="b"/>
        <c:numFmt formatCode="m/d/yyyy" sourceLinked="1"/>
        <c:majorTickMark val="out"/>
        <c:minorTickMark val="none"/>
        <c:tickLblPos val="nextTo"/>
        <c:crossAx val="691435392"/>
        <c:crosses val="autoZero"/>
        <c:auto val="1"/>
        <c:lblOffset val="100"/>
        <c:baseTimeUnit val="months"/>
      </c:dateAx>
    </c:plotArea>
    <c:legend>
      <c:legendPos val="b"/>
      <c:layout>
        <c:manualLayout>
          <c:xMode val="edge"/>
          <c:yMode val="edge"/>
          <c:x val="5.4689636313918514E-3"/>
          <c:y val="0.94728265366576969"/>
          <c:w val="0.89464054062207743"/>
          <c:h val="3.800528244183852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157050135047066E-2"/>
          <c:y val="7.1675012346863728E-2"/>
          <c:w val="0.9230136457004231"/>
          <c:h val="0.81891514705797197"/>
        </c:manualLayout>
      </c:layout>
      <c:lineChart>
        <c:grouping val="standard"/>
        <c:varyColors val="0"/>
        <c:ser>
          <c:idx val="0"/>
          <c:order val="0"/>
          <c:tx>
            <c:v>Interest rate spread on new lending, households</c:v>
          </c:tx>
          <c:marker>
            <c:symbol val="none"/>
          </c:marker>
          <c:cat>
            <c:numRef>
              <c:f>'Banks'' interest rate spread'!$A$8:$A$233</c:f>
              <c:numCache>
                <c:formatCode>m/d/yyyy</c:formatCode>
                <c:ptCount val="226"/>
                <c:pt idx="0">
                  <c:v>37652</c:v>
                </c:pt>
                <c:pt idx="1">
                  <c:v>37680</c:v>
                </c:pt>
                <c:pt idx="2">
                  <c:v>37711</c:v>
                </c:pt>
                <c:pt idx="3">
                  <c:v>37741</c:v>
                </c:pt>
                <c:pt idx="4">
                  <c:v>37772</c:v>
                </c:pt>
                <c:pt idx="5">
                  <c:v>37802</c:v>
                </c:pt>
                <c:pt idx="6">
                  <c:v>37833</c:v>
                </c:pt>
                <c:pt idx="7">
                  <c:v>37864</c:v>
                </c:pt>
                <c:pt idx="8">
                  <c:v>37894</c:v>
                </c:pt>
                <c:pt idx="9">
                  <c:v>37925</c:v>
                </c:pt>
                <c:pt idx="10">
                  <c:v>37955</c:v>
                </c:pt>
                <c:pt idx="11">
                  <c:v>37986</c:v>
                </c:pt>
                <c:pt idx="12">
                  <c:v>38017</c:v>
                </c:pt>
                <c:pt idx="13">
                  <c:v>38046</c:v>
                </c:pt>
                <c:pt idx="14">
                  <c:v>38077</c:v>
                </c:pt>
                <c:pt idx="15">
                  <c:v>38107</c:v>
                </c:pt>
                <c:pt idx="16">
                  <c:v>38138</c:v>
                </c:pt>
                <c:pt idx="17">
                  <c:v>38168</c:v>
                </c:pt>
                <c:pt idx="18">
                  <c:v>38199</c:v>
                </c:pt>
                <c:pt idx="19">
                  <c:v>38230</c:v>
                </c:pt>
                <c:pt idx="20">
                  <c:v>38260</c:v>
                </c:pt>
                <c:pt idx="21">
                  <c:v>38291</c:v>
                </c:pt>
                <c:pt idx="22">
                  <c:v>38321</c:v>
                </c:pt>
                <c:pt idx="23">
                  <c:v>38352</c:v>
                </c:pt>
                <c:pt idx="24">
                  <c:v>38383</c:v>
                </c:pt>
                <c:pt idx="25">
                  <c:v>38411</c:v>
                </c:pt>
                <c:pt idx="26">
                  <c:v>38442</c:v>
                </c:pt>
                <c:pt idx="27">
                  <c:v>38472</c:v>
                </c:pt>
                <c:pt idx="28">
                  <c:v>38503</c:v>
                </c:pt>
                <c:pt idx="29">
                  <c:v>38533</c:v>
                </c:pt>
                <c:pt idx="30">
                  <c:v>38564</c:v>
                </c:pt>
                <c:pt idx="31">
                  <c:v>38595</c:v>
                </c:pt>
                <c:pt idx="32">
                  <c:v>38625</c:v>
                </c:pt>
                <c:pt idx="33">
                  <c:v>38656</c:v>
                </c:pt>
                <c:pt idx="34">
                  <c:v>38686</c:v>
                </c:pt>
                <c:pt idx="35">
                  <c:v>38717</c:v>
                </c:pt>
                <c:pt idx="36">
                  <c:v>38748</c:v>
                </c:pt>
                <c:pt idx="37">
                  <c:v>38776</c:v>
                </c:pt>
                <c:pt idx="38">
                  <c:v>38807</c:v>
                </c:pt>
                <c:pt idx="39">
                  <c:v>38837</c:v>
                </c:pt>
                <c:pt idx="40">
                  <c:v>38868</c:v>
                </c:pt>
                <c:pt idx="41">
                  <c:v>38898</c:v>
                </c:pt>
                <c:pt idx="42">
                  <c:v>38929</c:v>
                </c:pt>
                <c:pt idx="43">
                  <c:v>38960</c:v>
                </c:pt>
                <c:pt idx="44">
                  <c:v>38990</c:v>
                </c:pt>
                <c:pt idx="45">
                  <c:v>39021</c:v>
                </c:pt>
                <c:pt idx="46">
                  <c:v>39051</c:v>
                </c:pt>
                <c:pt idx="47">
                  <c:v>39082</c:v>
                </c:pt>
                <c:pt idx="48">
                  <c:v>39113</c:v>
                </c:pt>
                <c:pt idx="49">
                  <c:v>39141</c:v>
                </c:pt>
                <c:pt idx="50">
                  <c:v>39172</c:v>
                </c:pt>
                <c:pt idx="51">
                  <c:v>39202</c:v>
                </c:pt>
                <c:pt idx="52">
                  <c:v>39233</c:v>
                </c:pt>
                <c:pt idx="53">
                  <c:v>39263</c:v>
                </c:pt>
                <c:pt idx="54">
                  <c:v>39294</c:v>
                </c:pt>
                <c:pt idx="55">
                  <c:v>39325</c:v>
                </c:pt>
                <c:pt idx="56">
                  <c:v>39355</c:v>
                </c:pt>
                <c:pt idx="57">
                  <c:v>39386</c:v>
                </c:pt>
                <c:pt idx="58">
                  <c:v>39416</c:v>
                </c:pt>
                <c:pt idx="59">
                  <c:v>39447</c:v>
                </c:pt>
                <c:pt idx="60">
                  <c:v>39478</c:v>
                </c:pt>
                <c:pt idx="61">
                  <c:v>39507</c:v>
                </c:pt>
                <c:pt idx="62">
                  <c:v>39538</c:v>
                </c:pt>
                <c:pt idx="63">
                  <c:v>39568</c:v>
                </c:pt>
                <c:pt idx="64">
                  <c:v>39599</c:v>
                </c:pt>
                <c:pt idx="65">
                  <c:v>39629</c:v>
                </c:pt>
                <c:pt idx="66">
                  <c:v>39660</c:v>
                </c:pt>
                <c:pt idx="67">
                  <c:v>39691</c:v>
                </c:pt>
                <c:pt idx="68">
                  <c:v>39721</c:v>
                </c:pt>
                <c:pt idx="69">
                  <c:v>39752</c:v>
                </c:pt>
                <c:pt idx="70">
                  <c:v>39782</c:v>
                </c:pt>
                <c:pt idx="71">
                  <c:v>39813</c:v>
                </c:pt>
                <c:pt idx="72">
                  <c:v>39844</c:v>
                </c:pt>
                <c:pt idx="73">
                  <c:v>39872</c:v>
                </c:pt>
                <c:pt idx="74">
                  <c:v>39903</c:v>
                </c:pt>
                <c:pt idx="75">
                  <c:v>39933</c:v>
                </c:pt>
                <c:pt idx="76">
                  <c:v>39964</c:v>
                </c:pt>
                <c:pt idx="77">
                  <c:v>39994</c:v>
                </c:pt>
                <c:pt idx="78">
                  <c:v>40025</c:v>
                </c:pt>
                <c:pt idx="79">
                  <c:v>40056</c:v>
                </c:pt>
                <c:pt idx="80">
                  <c:v>40086</c:v>
                </c:pt>
                <c:pt idx="81">
                  <c:v>40117</c:v>
                </c:pt>
                <c:pt idx="82">
                  <c:v>40147</c:v>
                </c:pt>
                <c:pt idx="83">
                  <c:v>40178</c:v>
                </c:pt>
                <c:pt idx="84">
                  <c:v>40209</c:v>
                </c:pt>
                <c:pt idx="85">
                  <c:v>40237</c:v>
                </c:pt>
                <c:pt idx="86">
                  <c:v>40268</c:v>
                </c:pt>
                <c:pt idx="87">
                  <c:v>40298</c:v>
                </c:pt>
                <c:pt idx="88">
                  <c:v>40329</c:v>
                </c:pt>
                <c:pt idx="89">
                  <c:v>40359</c:v>
                </c:pt>
                <c:pt idx="90">
                  <c:v>40390</c:v>
                </c:pt>
                <c:pt idx="91">
                  <c:v>40421</c:v>
                </c:pt>
                <c:pt idx="92">
                  <c:v>40451</c:v>
                </c:pt>
                <c:pt idx="93">
                  <c:v>40482</c:v>
                </c:pt>
                <c:pt idx="94">
                  <c:v>40512</c:v>
                </c:pt>
                <c:pt idx="95">
                  <c:v>40543</c:v>
                </c:pt>
                <c:pt idx="96">
                  <c:v>40574</c:v>
                </c:pt>
                <c:pt idx="97">
                  <c:v>40602</c:v>
                </c:pt>
                <c:pt idx="98">
                  <c:v>40633</c:v>
                </c:pt>
                <c:pt idx="99">
                  <c:v>40663</c:v>
                </c:pt>
                <c:pt idx="100">
                  <c:v>40694</c:v>
                </c:pt>
                <c:pt idx="101">
                  <c:v>40724</c:v>
                </c:pt>
                <c:pt idx="102">
                  <c:v>40755</c:v>
                </c:pt>
                <c:pt idx="103">
                  <c:v>40786</c:v>
                </c:pt>
                <c:pt idx="104">
                  <c:v>40816</c:v>
                </c:pt>
                <c:pt idx="105">
                  <c:v>40847</c:v>
                </c:pt>
                <c:pt idx="106">
                  <c:v>40877</c:v>
                </c:pt>
                <c:pt idx="107">
                  <c:v>40908</c:v>
                </c:pt>
                <c:pt idx="108">
                  <c:v>40939</c:v>
                </c:pt>
                <c:pt idx="109">
                  <c:v>40968</c:v>
                </c:pt>
                <c:pt idx="110">
                  <c:v>40999</c:v>
                </c:pt>
                <c:pt idx="111">
                  <c:v>41029</c:v>
                </c:pt>
                <c:pt idx="112">
                  <c:v>41060</c:v>
                </c:pt>
                <c:pt idx="113">
                  <c:v>41090</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pt idx="181">
                  <c:v>43159</c:v>
                </c:pt>
                <c:pt idx="182">
                  <c:v>43190</c:v>
                </c:pt>
                <c:pt idx="183">
                  <c:v>43220</c:v>
                </c:pt>
                <c:pt idx="184">
                  <c:v>43251</c:v>
                </c:pt>
                <c:pt idx="185">
                  <c:v>43281</c:v>
                </c:pt>
                <c:pt idx="186">
                  <c:v>43312</c:v>
                </c:pt>
                <c:pt idx="187">
                  <c:v>43343</c:v>
                </c:pt>
                <c:pt idx="188">
                  <c:v>43373</c:v>
                </c:pt>
                <c:pt idx="189">
                  <c:v>43404</c:v>
                </c:pt>
                <c:pt idx="190">
                  <c:v>43434</c:v>
                </c:pt>
                <c:pt idx="191">
                  <c:v>43465</c:v>
                </c:pt>
                <c:pt idx="192">
                  <c:v>43496</c:v>
                </c:pt>
                <c:pt idx="193">
                  <c:v>43524</c:v>
                </c:pt>
                <c:pt idx="194">
                  <c:v>43555</c:v>
                </c:pt>
                <c:pt idx="195">
                  <c:v>43585</c:v>
                </c:pt>
                <c:pt idx="196">
                  <c:v>43616</c:v>
                </c:pt>
                <c:pt idx="197">
                  <c:v>43646</c:v>
                </c:pt>
                <c:pt idx="198">
                  <c:v>43677</c:v>
                </c:pt>
                <c:pt idx="199">
                  <c:v>43708</c:v>
                </c:pt>
                <c:pt idx="200">
                  <c:v>43738</c:v>
                </c:pt>
                <c:pt idx="201">
                  <c:v>43769</c:v>
                </c:pt>
                <c:pt idx="202">
                  <c:v>43799</c:v>
                </c:pt>
                <c:pt idx="203">
                  <c:v>43830</c:v>
                </c:pt>
                <c:pt idx="204">
                  <c:v>43861</c:v>
                </c:pt>
                <c:pt idx="205">
                  <c:v>43890</c:v>
                </c:pt>
                <c:pt idx="206">
                  <c:v>43921</c:v>
                </c:pt>
                <c:pt idx="207">
                  <c:v>43951</c:v>
                </c:pt>
                <c:pt idx="208">
                  <c:v>43982</c:v>
                </c:pt>
                <c:pt idx="209">
                  <c:v>44012</c:v>
                </c:pt>
                <c:pt idx="210">
                  <c:v>44043</c:v>
                </c:pt>
                <c:pt idx="211">
                  <c:v>44074</c:v>
                </c:pt>
                <c:pt idx="212">
                  <c:v>44104</c:v>
                </c:pt>
                <c:pt idx="213">
                  <c:v>44135</c:v>
                </c:pt>
                <c:pt idx="214">
                  <c:v>44165</c:v>
                </c:pt>
                <c:pt idx="215">
                  <c:v>44196</c:v>
                </c:pt>
                <c:pt idx="216">
                  <c:v>44227</c:v>
                </c:pt>
                <c:pt idx="217">
                  <c:v>44255</c:v>
                </c:pt>
                <c:pt idx="218">
                  <c:v>44286</c:v>
                </c:pt>
                <c:pt idx="219">
                  <c:v>44316</c:v>
                </c:pt>
                <c:pt idx="220">
                  <c:v>44347</c:v>
                </c:pt>
                <c:pt idx="221">
                  <c:v>44377</c:v>
                </c:pt>
                <c:pt idx="222">
                  <c:v>44408</c:v>
                </c:pt>
                <c:pt idx="223">
                  <c:v>44439</c:v>
                </c:pt>
                <c:pt idx="224">
                  <c:v>44469</c:v>
                </c:pt>
                <c:pt idx="225">
                  <c:v>44500</c:v>
                </c:pt>
              </c:numCache>
            </c:numRef>
          </c:cat>
          <c:val>
            <c:numRef>
              <c:f>'Banks'' interest rate spread'!$G$8:$G$233</c:f>
              <c:numCache>
                <c:formatCode>0.00</c:formatCode>
                <c:ptCount val="226"/>
                <c:pt idx="2">
                  <c:v>5.3261269841269829</c:v>
                </c:pt>
                <c:pt idx="3">
                  <c:v>5.3174603174603163</c:v>
                </c:pt>
                <c:pt idx="4">
                  <c:v>5.4102936507936503</c:v>
                </c:pt>
                <c:pt idx="5">
                  <c:v>5.492850877192982</c:v>
                </c:pt>
                <c:pt idx="6">
                  <c:v>5.4651842105263162</c:v>
                </c:pt>
                <c:pt idx="7">
                  <c:v>5.3386842105263161</c:v>
                </c:pt>
                <c:pt idx="8">
                  <c:v>5.2196666666666669</c:v>
                </c:pt>
                <c:pt idx="9">
                  <c:v>5.1116666666666672</c:v>
                </c:pt>
                <c:pt idx="10">
                  <c:v>5.0260000000000007</c:v>
                </c:pt>
                <c:pt idx="11">
                  <c:v>4.865333333333334</c:v>
                </c:pt>
                <c:pt idx="12">
                  <c:v>4.7413333333333343</c:v>
                </c:pt>
                <c:pt idx="13">
                  <c:v>4.7253333333333343</c:v>
                </c:pt>
                <c:pt idx="14">
                  <c:v>4.6893333333333338</c:v>
                </c:pt>
                <c:pt idx="15">
                  <c:v>4.6240000000000006</c:v>
                </c:pt>
                <c:pt idx="16">
                  <c:v>4.5043333333333342</c:v>
                </c:pt>
                <c:pt idx="17">
                  <c:v>4.4103333333333339</c:v>
                </c:pt>
                <c:pt idx="18">
                  <c:v>4.3160000000000007</c:v>
                </c:pt>
                <c:pt idx="19">
                  <c:v>4.221000000000001</c:v>
                </c:pt>
                <c:pt idx="20">
                  <c:v>4.1530000000000014</c:v>
                </c:pt>
                <c:pt idx="21">
                  <c:v>4.1100000000000003</c:v>
                </c:pt>
                <c:pt idx="22">
                  <c:v>4.073666666666667</c:v>
                </c:pt>
                <c:pt idx="23">
                  <c:v>3.951666666666668</c:v>
                </c:pt>
                <c:pt idx="24">
                  <c:v>3.9203333333333341</c:v>
                </c:pt>
                <c:pt idx="25">
                  <c:v>3.8996666666666671</c:v>
                </c:pt>
                <c:pt idx="26">
                  <c:v>3.9380000000000002</c:v>
                </c:pt>
                <c:pt idx="27">
                  <c:v>3.9710000000000005</c:v>
                </c:pt>
                <c:pt idx="28">
                  <c:v>4.0120000000000005</c:v>
                </c:pt>
                <c:pt idx="29">
                  <c:v>3.9783333333333339</c:v>
                </c:pt>
                <c:pt idx="30">
                  <c:v>3.9433333333333338</c:v>
                </c:pt>
                <c:pt idx="31">
                  <c:v>3.9053333333333344</c:v>
                </c:pt>
                <c:pt idx="32">
                  <c:v>3.9556666666666676</c:v>
                </c:pt>
                <c:pt idx="33">
                  <c:v>3.9230000000000005</c:v>
                </c:pt>
                <c:pt idx="34">
                  <c:v>3.8890000000000007</c:v>
                </c:pt>
                <c:pt idx="35">
                  <c:v>3.7396349206349213</c:v>
                </c:pt>
                <c:pt idx="36">
                  <c:v>3.6539682539682548</c:v>
                </c:pt>
                <c:pt idx="37">
                  <c:v>3.5493015873015881</c:v>
                </c:pt>
                <c:pt idx="38">
                  <c:v>3.5205797101449279</c:v>
                </c:pt>
                <c:pt idx="39">
                  <c:v>3.4949130434782609</c:v>
                </c:pt>
                <c:pt idx="40">
                  <c:v>3.4655797101449277</c:v>
                </c:pt>
                <c:pt idx="41">
                  <c:v>3.4775079365079367</c:v>
                </c:pt>
                <c:pt idx="42">
                  <c:v>3.45284126984127</c:v>
                </c:pt>
                <c:pt idx="43">
                  <c:v>3.4497108350586614</c:v>
                </c:pt>
                <c:pt idx="44">
                  <c:v>3.4792028985507244</c:v>
                </c:pt>
                <c:pt idx="45">
                  <c:v>3.4800210803689064</c:v>
                </c:pt>
                <c:pt idx="46">
                  <c:v>3.4508181818181818</c:v>
                </c:pt>
                <c:pt idx="47">
                  <c:v>3.2774146730462519</c:v>
                </c:pt>
                <c:pt idx="48">
                  <c:v>3.2342631578947363</c:v>
                </c:pt>
                <c:pt idx="49">
                  <c:v>3.1732631578947363</c:v>
                </c:pt>
                <c:pt idx="50">
                  <c:v>3.1573939393939394</c:v>
                </c:pt>
                <c:pt idx="51">
                  <c:v>3.1150606060606059</c:v>
                </c:pt>
                <c:pt idx="52">
                  <c:v>3.0693939393939389</c:v>
                </c:pt>
                <c:pt idx="53">
                  <c:v>3.1494999999999997</c:v>
                </c:pt>
                <c:pt idx="54">
                  <c:v>3.1651666666666665</c:v>
                </c:pt>
                <c:pt idx="55">
                  <c:v>3.1698333333333331</c:v>
                </c:pt>
                <c:pt idx="56">
                  <c:v>3.1456666666666666</c:v>
                </c:pt>
                <c:pt idx="57">
                  <c:v>3.1793333333333336</c:v>
                </c:pt>
                <c:pt idx="58">
                  <c:v>3.2616666666666667</c:v>
                </c:pt>
                <c:pt idx="59">
                  <c:v>3.250666666666667</c:v>
                </c:pt>
                <c:pt idx="60">
                  <c:v>3.2613333333333334</c:v>
                </c:pt>
                <c:pt idx="61">
                  <c:v>3.3103333333333338</c:v>
                </c:pt>
                <c:pt idx="62">
                  <c:v>3.3859999999999997</c:v>
                </c:pt>
                <c:pt idx="63">
                  <c:v>3.4596666666666667</c:v>
                </c:pt>
                <c:pt idx="64">
                  <c:v>3.4760000000000004</c:v>
                </c:pt>
                <c:pt idx="65">
                  <c:v>3.598333333333334</c:v>
                </c:pt>
                <c:pt idx="66">
                  <c:v>3.5702028985507255</c:v>
                </c:pt>
                <c:pt idx="67">
                  <c:v>3.5652028985507251</c:v>
                </c:pt>
                <c:pt idx="68">
                  <c:v>3.5065362318840592</c:v>
                </c:pt>
                <c:pt idx="69">
                  <c:v>3.5635072463768123</c:v>
                </c:pt>
                <c:pt idx="70">
                  <c:v>3.7245072463768119</c:v>
                </c:pt>
                <c:pt idx="71">
                  <c:v>4.0960686498855834</c:v>
                </c:pt>
                <c:pt idx="72">
                  <c:v>4.6241804511278195</c:v>
                </c:pt>
                <c:pt idx="73">
                  <c:v>4.9515137844611532</c:v>
                </c:pt>
                <c:pt idx="74">
                  <c:v>5.1608311688311685</c:v>
                </c:pt>
                <c:pt idx="75">
                  <c:v>5.2601068580542263</c:v>
                </c:pt>
                <c:pt idx="76">
                  <c:v>5.4456994506468197</c:v>
                </c:pt>
                <c:pt idx="77">
                  <c:v>5.543487329434698</c:v>
                </c:pt>
                <c:pt idx="78">
                  <c:v>5.6599259259259265</c:v>
                </c:pt>
                <c:pt idx="79">
                  <c:v>5.7365555555555554</c:v>
                </c:pt>
                <c:pt idx="80">
                  <c:v>5.8334949494949493</c:v>
                </c:pt>
                <c:pt idx="81">
                  <c:v>6.0484949494949491</c:v>
                </c:pt>
                <c:pt idx="82">
                  <c:v>6.1226060606060608</c:v>
                </c:pt>
                <c:pt idx="83">
                  <c:v>6.0403333333333338</c:v>
                </c:pt>
                <c:pt idx="84">
                  <c:v>5.9206666666666665</c:v>
                </c:pt>
                <c:pt idx="85">
                  <c:v>5.8810000000000002</c:v>
                </c:pt>
                <c:pt idx="86">
                  <c:v>5.8364637681159417</c:v>
                </c:pt>
                <c:pt idx="87">
                  <c:v>5.7574637681159428</c:v>
                </c:pt>
                <c:pt idx="88">
                  <c:v>5.6389822866344597</c:v>
                </c:pt>
                <c:pt idx="89">
                  <c:v>5.7195185185185187</c:v>
                </c:pt>
                <c:pt idx="90">
                  <c:v>5.6651851851851847</c:v>
                </c:pt>
                <c:pt idx="91">
                  <c:v>5.7493333333333334</c:v>
                </c:pt>
                <c:pt idx="92">
                  <c:v>5.6719999999999997</c:v>
                </c:pt>
                <c:pt idx="93">
                  <c:v>5.5786190476190471</c:v>
                </c:pt>
                <c:pt idx="94">
                  <c:v>5.503619047619047</c:v>
                </c:pt>
                <c:pt idx="95">
                  <c:v>5.3186190476190474</c:v>
                </c:pt>
                <c:pt idx="96">
                  <c:v>5.258</c:v>
                </c:pt>
                <c:pt idx="97">
                  <c:v>5.2530000000000001</c:v>
                </c:pt>
                <c:pt idx="98">
                  <c:v>5.3873333333333333</c:v>
                </c:pt>
                <c:pt idx="99">
                  <c:v>5.3774814814814818</c:v>
                </c:pt>
                <c:pt idx="100">
                  <c:v>5.353148148148148</c:v>
                </c:pt>
                <c:pt idx="101">
                  <c:v>5.3604814814814823</c:v>
                </c:pt>
                <c:pt idx="102">
                  <c:v>5.4361746031746039</c:v>
                </c:pt>
                <c:pt idx="103">
                  <c:v>5.4276383712905449</c:v>
                </c:pt>
                <c:pt idx="104">
                  <c:v>5.4129717046238781</c:v>
                </c:pt>
                <c:pt idx="105">
                  <c:v>5.4427971014492753</c:v>
                </c:pt>
                <c:pt idx="106">
                  <c:v>5.6757575757575758</c:v>
                </c:pt>
                <c:pt idx="107">
                  <c:v>5.8451544011544003</c:v>
                </c:pt>
                <c:pt idx="108">
                  <c:v>6.0994877344877336</c:v>
                </c:pt>
                <c:pt idx="109">
                  <c:v>6.2800634920634932</c:v>
                </c:pt>
                <c:pt idx="110">
                  <c:v>6.5243333333333338</c:v>
                </c:pt>
                <c:pt idx="111">
                  <c:v>6.6323333333333325</c:v>
                </c:pt>
                <c:pt idx="112">
                  <c:v>6.4626842105263158</c:v>
                </c:pt>
                <c:pt idx="113">
                  <c:v>6.4573508771929822</c:v>
                </c:pt>
                <c:pt idx="114">
                  <c:v>6.5208660287081344</c:v>
                </c:pt>
                <c:pt idx="115">
                  <c:v>6.7135151515151525</c:v>
                </c:pt>
                <c:pt idx="116">
                  <c:v>6.6971818181818179</c:v>
                </c:pt>
                <c:pt idx="117">
                  <c:v>6.7103333333333337</c:v>
                </c:pt>
                <c:pt idx="118">
                  <c:v>6.6943333333333337</c:v>
                </c:pt>
                <c:pt idx="119">
                  <c:v>6.4249999999999998</c:v>
                </c:pt>
                <c:pt idx="120">
                  <c:v>6.2530909090909086</c:v>
                </c:pt>
                <c:pt idx="121">
                  <c:v>6.3440909090909088</c:v>
                </c:pt>
                <c:pt idx="122">
                  <c:v>6.326090909090909</c:v>
                </c:pt>
                <c:pt idx="123">
                  <c:v>6.2879999999999994</c:v>
                </c:pt>
                <c:pt idx="124">
                  <c:v>6.075333333333333</c:v>
                </c:pt>
                <c:pt idx="125">
                  <c:v>6.3246666666666655</c:v>
                </c:pt>
                <c:pt idx="126">
                  <c:v>6.2873333333333328</c:v>
                </c:pt>
                <c:pt idx="127">
                  <c:v>6.262999999999999</c:v>
                </c:pt>
                <c:pt idx="128">
                  <c:v>6.0853333333333337</c:v>
                </c:pt>
                <c:pt idx="129">
                  <c:v>6.2846666666666664</c:v>
                </c:pt>
                <c:pt idx="130">
                  <c:v>6.2176666666666662</c:v>
                </c:pt>
                <c:pt idx="131">
                  <c:v>6.1153333333333322</c:v>
                </c:pt>
                <c:pt idx="132">
                  <c:v>5.8993333333333338</c:v>
                </c:pt>
                <c:pt idx="133">
                  <c:v>5.8836666666666666</c:v>
                </c:pt>
                <c:pt idx="134">
                  <c:v>5.421666666666666</c:v>
                </c:pt>
                <c:pt idx="135">
                  <c:v>5.3388070175438598</c:v>
                </c:pt>
                <c:pt idx="136">
                  <c:v>5.1721403508771928</c:v>
                </c:pt>
                <c:pt idx="137">
                  <c:v>5.5378070175438596</c:v>
                </c:pt>
                <c:pt idx="138">
                  <c:v>5.4433333333333325</c:v>
                </c:pt>
                <c:pt idx="139">
                  <c:v>5.2560000000000002</c:v>
                </c:pt>
                <c:pt idx="140">
                  <c:v>4.8866060606060602</c:v>
                </c:pt>
                <c:pt idx="141">
                  <c:v>4.8966060606060609</c:v>
                </c:pt>
                <c:pt idx="142">
                  <c:v>5.0756060606060602</c:v>
                </c:pt>
                <c:pt idx="143">
                  <c:v>5.0783333333333331</c:v>
                </c:pt>
                <c:pt idx="144">
                  <c:v>4.9404285714285718</c:v>
                </c:pt>
                <c:pt idx="145">
                  <c:v>5.0020952380952375</c:v>
                </c:pt>
                <c:pt idx="146">
                  <c:v>5.1227619047619051</c:v>
                </c:pt>
                <c:pt idx="147">
                  <c:v>5.2263333333333337</c:v>
                </c:pt>
                <c:pt idx="148">
                  <c:v>5.1346666666666669</c:v>
                </c:pt>
                <c:pt idx="149">
                  <c:v>5.3146666666666667</c:v>
                </c:pt>
                <c:pt idx="150">
                  <c:v>5.2330000000000005</c:v>
                </c:pt>
                <c:pt idx="151">
                  <c:v>5.258</c:v>
                </c:pt>
                <c:pt idx="152">
                  <c:v>5.198666666666667</c:v>
                </c:pt>
                <c:pt idx="153">
                  <c:v>5.2676666666666661</c:v>
                </c:pt>
                <c:pt idx="154">
                  <c:v>5.2216666666666667</c:v>
                </c:pt>
                <c:pt idx="155">
                  <c:v>5.2113333333333332</c:v>
                </c:pt>
                <c:pt idx="156">
                  <c:v>5.2423333333333337</c:v>
                </c:pt>
                <c:pt idx="157">
                  <c:v>5.1080000000000005</c:v>
                </c:pt>
                <c:pt idx="158">
                  <c:v>5.0146666666666668</c:v>
                </c:pt>
                <c:pt idx="159">
                  <c:v>4.9496666666666664</c:v>
                </c:pt>
                <c:pt idx="160">
                  <c:v>4.9089999999999998</c:v>
                </c:pt>
                <c:pt idx="161">
                  <c:v>4.8763333333333341</c:v>
                </c:pt>
                <c:pt idx="162">
                  <c:v>4.7113333333333332</c:v>
                </c:pt>
                <c:pt idx="163">
                  <c:v>4.6593333333333335</c:v>
                </c:pt>
                <c:pt idx="164">
                  <c:v>4.5276666666666676</c:v>
                </c:pt>
                <c:pt idx="165">
                  <c:v>4.4600000000000009</c:v>
                </c:pt>
                <c:pt idx="166">
                  <c:v>4.4336666666666673</c:v>
                </c:pt>
                <c:pt idx="167">
                  <c:v>4.4160000000000004</c:v>
                </c:pt>
                <c:pt idx="168">
                  <c:v>4.4623333333333335</c:v>
                </c:pt>
                <c:pt idx="169">
                  <c:v>4.49</c:v>
                </c:pt>
                <c:pt idx="170">
                  <c:v>4.4953333333333338</c:v>
                </c:pt>
                <c:pt idx="171">
                  <c:v>4.4643333333333333</c:v>
                </c:pt>
                <c:pt idx="172">
                  <c:v>4.4200000000000008</c:v>
                </c:pt>
                <c:pt idx="173">
                  <c:v>4.5203333333333333</c:v>
                </c:pt>
                <c:pt idx="174">
                  <c:v>4.503333333333333</c:v>
                </c:pt>
                <c:pt idx="175">
                  <c:v>4.4483333333333333</c:v>
                </c:pt>
                <c:pt idx="176">
                  <c:v>4.3586666666666671</c:v>
                </c:pt>
                <c:pt idx="177">
                  <c:v>4.3313333333333333</c:v>
                </c:pt>
                <c:pt idx="178">
                  <c:v>4.3803333333333336</c:v>
                </c:pt>
                <c:pt idx="179">
                  <c:v>4.2930000000000001</c:v>
                </c:pt>
                <c:pt idx="180">
                  <c:v>4.2473333333333336</c:v>
                </c:pt>
                <c:pt idx="181">
                  <c:v>4.0156666666666672</c:v>
                </c:pt>
                <c:pt idx="182">
                  <c:v>4.0076666666666663</c:v>
                </c:pt>
                <c:pt idx="183">
                  <c:v>3.8329999999999997</c:v>
                </c:pt>
                <c:pt idx="184">
                  <c:v>4.0293333333333337</c:v>
                </c:pt>
                <c:pt idx="185">
                  <c:v>4.1020000000000003</c:v>
                </c:pt>
                <c:pt idx="186">
                  <c:v>4.2793333333333337</c:v>
                </c:pt>
                <c:pt idx="187">
                  <c:v>4.2566666666666668</c:v>
                </c:pt>
                <c:pt idx="188">
                  <c:v>4.2793333333333337</c:v>
                </c:pt>
                <c:pt idx="189">
                  <c:v>4.2410000000000005</c:v>
                </c:pt>
                <c:pt idx="190">
                  <c:v>4.2816666666666672</c:v>
                </c:pt>
                <c:pt idx="191">
                  <c:v>4.2330000000000005</c:v>
                </c:pt>
                <c:pt idx="192">
                  <c:v>4.2736666666666672</c:v>
                </c:pt>
                <c:pt idx="193">
                  <c:v>4.2446666666666664</c:v>
                </c:pt>
                <c:pt idx="194">
                  <c:v>4.2796666666666674</c:v>
                </c:pt>
                <c:pt idx="195">
                  <c:v>4.3320000000000007</c:v>
                </c:pt>
                <c:pt idx="196">
                  <c:v>4.307666666666667</c:v>
                </c:pt>
                <c:pt idx="197">
                  <c:v>4.3690000000000007</c:v>
                </c:pt>
                <c:pt idx="198">
                  <c:v>4.2126666666666672</c:v>
                </c:pt>
                <c:pt idx="199">
                  <c:v>4.2043333333333335</c:v>
                </c:pt>
                <c:pt idx="200">
                  <c:v>4.1717142857142866</c:v>
                </c:pt>
                <c:pt idx="201">
                  <c:v>4.1307142857142862</c:v>
                </c:pt>
                <c:pt idx="202">
                  <c:v>4.1400476190476185</c:v>
                </c:pt>
                <c:pt idx="203">
                  <c:v>4.0209999999999999</c:v>
                </c:pt>
                <c:pt idx="204">
                  <c:v>4.0829999999999993</c:v>
                </c:pt>
                <c:pt idx="205">
                  <c:v>4.1533333333333333</c:v>
                </c:pt>
                <c:pt idx="206">
                  <c:v>4.1711515151515153</c:v>
                </c:pt>
                <c:pt idx="207">
                  <c:v>4.0958181818181814</c:v>
                </c:pt>
                <c:pt idx="208">
                  <c:v>3.9604848484848483</c:v>
                </c:pt>
                <c:pt idx="209">
                  <c:v>3.9766666666666666</c:v>
                </c:pt>
                <c:pt idx="210">
                  <c:v>3.9683333333333333</c:v>
                </c:pt>
                <c:pt idx="211">
                  <c:v>3.9676666666666662</c:v>
                </c:pt>
                <c:pt idx="212">
                  <c:v>3.9239999999999995</c:v>
                </c:pt>
                <c:pt idx="213">
                  <c:v>3.8769999999999993</c:v>
                </c:pt>
                <c:pt idx="214">
                  <c:v>3.7996666666666665</c:v>
                </c:pt>
                <c:pt idx="215">
                  <c:v>3.7159999999999997</c:v>
                </c:pt>
                <c:pt idx="216">
                  <c:v>3.5966666666666662</c:v>
                </c:pt>
                <c:pt idx="217">
                  <c:v>3.6216666666666661</c:v>
                </c:pt>
                <c:pt idx="218">
                  <c:v>3.5812898550724639</c:v>
                </c:pt>
                <c:pt idx="219">
                  <c:v>3.6256231884057968</c:v>
                </c:pt>
                <c:pt idx="220">
                  <c:v>3.5656231884057976</c:v>
                </c:pt>
                <c:pt idx="221">
                  <c:v>3.5933333333333337</c:v>
                </c:pt>
                <c:pt idx="222">
                  <c:v>3.579333333333333</c:v>
                </c:pt>
                <c:pt idx="223">
                  <c:v>3.5510000000000002</c:v>
                </c:pt>
                <c:pt idx="224">
                  <c:v>3.5196666666666663</c:v>
                </c:pt>
                <c:pt idx="225">
                  <c:v>3.5186666666666668</c:v>
                </c:pt>
              </c:numCache>
            </c:numRef>
          </c:val>
          <c:smooth val="0"/>
          <c:extLst>
            <c:ext xmlns:c16="http://schemas.microsoft.com/office/drawing/2014/chart" uri="{C3380CC4-5D6E-409C-BE32-E72D297353CC}">
              <c16:uniqueId val="{00000000-AF46-4A1E-A277-09B1E2A73E50}"/>
            </c:ext>
          </c:extLst>
        </c:ser>
        <c:ser>
          <c:idx val="1"/>
          <c:order val="1"/>
          <c:tx>
            <c:v>Interest rate spread on new lending, corporate sector</c:v>
          </c:tx>
          <c:marker>
            <c:symbol val="none"/>
          </c:marker>
          <c:cat>
            <c:numRef>
              <c:f>'Banks'' interest rate spread'!$A$8:$A$233</c:f>
              <c:numCache>
                <c:formatCode>m/d/yyyy</c:formatCode>
                <c:ptCount val="226"/>
                <c:pt idx="0">
                  <c:v>37652</c:v>
                </c:pt>
                <c:pt idx="1">
                  <c:v>37680</c:v>
                </c:pt>
                <c:pt idx="2">
                  <c:v>37711</c:v>
                </c:pt>
                <c:pt idx="3">
                  <c:v>37741</c:v>
                </c:pt>
                <c:pt idx="4">
                  <c:v>37772</c:v>
                </c:pt>
                <c:pt idx="5">
                  <c:v>37802</c:v>
                </c:pt>
                <c:pt idx="6">
                  <c:v>37833</c:v>
                </c:pt>
                <c:pt idx="7">
                  <c:v>37864</c:v>
                </c:pt>
                <c:pt idx="8">
                  <c:v>37894</c:v>
                </c:pt>
                <c:pt idx="9">
                  <c:v>37925</c:v>
                </c:pt>
                <c:pt idx="10">
                  <c:v>37955</c:v>
                </c:pt>
                <c:pt idx="11">
                  <c:v>37986</c:v>
                </c:pt>
                <c:pt idx="12">
                  <c:v>38017</c:v>
                </c:pt>
                <c:pt idx="13">
                  <c:v>38046</c:v>
                </c:pt>
                <c:pt idx="14">
                  <c:v>38077</c:v>
                </c:pt>
                <c:pt idx="15">
                  <c:v>38107</c:v>
                </c:pt>
                <c:pt idx="16">
                  <c:v>38138</c:v>
                </c:pt>
                <c:pt idx="17">
                  <c:v>38168</c:v>
                </c:pt>
                <c:pt idx="18">
                  <c:v>38199</c:v>
                </c:pt>
                <c:pt idx="19">
                  <c:v>38230</c:v>
                </c:pt>
                <c:pt idx="20">
                  <c:v>38260</c:v>
                </c:pt>
                <c:pt idx="21">
                  <c:v>38291</c:v>
                </c:pt>
                <c:pt idx="22">
                  <c:v>38321</c:v>
                </c:pt>
                <c:pt idx="23">
                  <c:v>38352</c:v>
                </c:pt>
                <c:pt idx="24">
                  <c:v>38383</c:v>
                </c:pt>
                <c:pt idx="25">
                  <c:v>38411</c:v>
                </c:pt>
                <c:pt idx="26">
                  <c:v>38442</c:v>
                </c:pt>
                <c:pt idx="27">
                  <c:v>38472</c:v>
                </c:pt>
                <c:pt idx="28">
                  <c:v>38503</c:v>
                </c:pt>
                <c:pt idx="29">
                  <c:v>38533</c:v>
                </c:pt>
                <c:pt idx="30">
                  <c:v>38564</c:v>
                </c:pt>
                <c:pt idx="31">
                  <c:v>38595</c:v>
                </c:pt>
                <c:pt idx="32">
                  <c:v>38625</c:v>
                </c:pt>
                <c:pt idx="33">
                  <c:v>38656</c:v>
                </c:pt>
                <c:pt idx="34">
                  <c:v>38686</c:v>
                </c:pt>
                <c:pt idx="35">
                  <c:v>38717</c:v>
                </c:pt>
                <c:pt idx="36">
                  <c:v>38748</c:v>
                </c:pt>
                <c:pt idx="37">
                  <c:v>38776</c:v>
                </c:pt>
                <c:pt idx="38">
                  <c:v>38807</c:v>
                </c:pt>
                <c:pt idx="39">
                  <c:v>38837</c:v>
                </c:pt>
                <c:pt idx="40">
                  <c:v>38868</c:v>
                </c:pt>
                <c:pt idx="41">
                  <c:v>38898</c:v>
                </c:pt>
                <c:pt idx="42">
                  <c:v>38929</c:v>
                </c:pt>
                <c:pt idx="43">
                  <c:v>38960</c:v>
                </c:pt>
                <c:pt idx="44">
                  <c:v>38990</c:v>
                </c:pt>
                <c:pt idx="45">
                  <c:v>39021</c:v>
                </c:pt>
                <c:pt idx="46">
                  <c:v>39051</c:v>
                </c:pt>
                <c:pt idx="47">
                  <c:v>39082</c:v>
                </c:pt>
                <c:pt idx="48">
                  <c:v>39113</c:v>
                </c:pt>
                <c:pt idx="49">
                  <c:v>39141</c:v>
                </c:pt>
                <c:pt idx="50">
                  <c:v>39172</c:v>
                </c:pt>
                <c:pt idx="51">
                  <c:v>39202</c:v>
                </c:pt>
                <c:pt idx="52">
                  <c:v>39233</c:v>
                </c:pt>
                <c:pt idx="53">
                  <c:v>39263</c:v>
                </c:pt>
                <c:pt idx="54">
                  <c:v>39294</c:v>
                </c:pt>
                <c:pt idx="55">
                  <c:v>39325</c:v>
                </c:pt>
                <c:pt idx="56">
                  <c:v>39355</c:v>
                </c:pt>
                <c:pt idx="57">
                  <c:v>39386</c:v>
                </c:pt>
                <c:pt idx="58">
                  <c:v>39416</c:v>
                </c:pt>
                <c:pt idx="59">
                  <c:v>39447</c:v>
                </c:pt>
                <c:pt idx="60">
                  <c:v>39478</c:v>
                </c:pt>
                <c:pt idx="61">
                  <c:v>39507</c:v>
                </c:pt>
                <c:pt idx="62">
                  <c:v>39538</c:v>
                </c:pt>
                <c:pt idx="63">
                  <c:v>39568</c:v>
                </c:pt>
                <c:pt idx="64">
                  <c:v>39599</c:v>
                </c:pt>
                <c:pt idx="65">
                  <c:v>39629</c:v>
                </c:pt>
                <c:pt idx="66">
                  <c:v>39660</c:v>
                </c:pt>
                <c:pt idx="67">
                  <c:v>39691</c:v>
                </c:pt>
                <c:pt idx="68">
                  <c:v>39721</c:v>
                </c:pt>
                <c:pt idx="69">
                  <c:v>39752</c:v>
                </c:pt>
                <c:pt idx="70">
                  <c:v>39782</c:v>
                </c:pt>
                <c:pt idx="71">
                  <c:v>39813</c:v>
                </c:pt>
                <c:pt idx="72">
                  <c:v>39844</c:v>
                </c:pt>
                <c:pt idx="73">
                  <c:v>39872</c:v>
                </c:pt>
                <c:pt idx="74">
                  <c:v>39903</c:v>
                </c:pt>
                <c:pt idx="75">
                  <c:v>39933</c:v>
                </c:pt>
                <c:pt idx="76">
                  <c:v>39964</c:v>
                </c:pt>
                <c:pt idx="77">
                  <c:v>39994</c:v>
                </c:pt>
                <c:pt idx="78">
                  <c:v>40025</c:v>
                </c:pt>
                <c:pt idx="79">
                  <c:v>40056</c:v>
                </c:pt>
                <c:pt idx="80">
                  <c:v>40086</c:v>
                </c:pt>
                <c:pt idx="81">
                  <c:v>40117</c:v>
                </c:pt>
                <c:pt idx="82">
                  <c:v>40147</c:v>
                </c:pt>
                <c:pt idx="83">
                  <c:v>40178</c:v>
                </c:pt>
                <c:pt idx="84">
                  <c:v>40209</c:v>
                </c:pt>
                <c:pt idx="85">
                  <c:v>40237</c:v>
                </c:pt>
                <c:pt idx="86">
                  <c:v>40268</c:v>
                </c:pt>
                <c:pt idx="87">
                  <c:v>40298</c:v>
                </c:pt>
                <c:pt idx="88">
                  <c:v>40329</c:v>
                </c:pt>
                <c:pt idx="89">
                  <c:v>40359</c:v>
                </c:pt>
                <c:pt idx="90">
                  <c:v>40390</c:v>
                </c:pt>
                <c:pt idx="91">
                  <c:v>40421</c:v>
                </c:pt>
                <c:pt idx="92">
                  <c:v>40451</c:v>
                </c:pt>
                <c:pt idx="93">
                  <c:v>40482</c:v>
                </c:pt>
                <c:pt idx="94">
                  <c:v>40512</c:v>
                </c:pt>
                <c:pt idx="95">
                  <c:v>40543</c:v>
                </c:pt>
                <c:pt idx="96">
                  <c:v>40574</c:v>
                </c:pt>
                <c:pt idx="97">
                  <c:v>40602</c:v>
                </c:pt>
                <c:pt idx="98">
                  <c:v>40633</c:v>
                </c:pt>
                <c:pt idx="99">
                  <c:v>40663</c:v>
                </c:pt>
                <c:pt idx="100">
                  <c:v>40694</c:v>
                </c:pt>
                <c:pt idx="101">
                  <c:v>40724</c:v>
                </c:pt>
                <c:pt idx="102">
                  <c:v>40755</c:v>
                </c:pt>
                <c:pt idx="103">
                  <c:v>40786</c:v>
                </c:pt>
                <c:pt idx="104">
                  <c:v>40816</c:v>
                </c:pt>
                <c:pt idx="105">
                  <c:v>40847</c:v>
                </c:pt>
                <c:pt idx="106">
                  <c:v>40877</c:v>
                </c:pt>
                <c:pt idx="107">
                  <c:v>40908</c:v>
                </c:pt>
                <c:pt idx="108">
                  <c:v>40939</c:v>
                </c:pt>
                <c:pt idx="109">
                  <c:v>40968</c:v>
                </c:pt>
                <c:pt idx="110">
                  <c:v>40999</c:v>
                </c:pt>
                <c:pt idx="111">
                  <c:v>41029</c:v>
                </c:pt>
                <c:pt idx="112">
                  <c:v>41060</c:v>
                </c:pt>
                <c:pt idx="113">
                  <c:v>41090</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pt idx="181">
                  <c:v>43159</c:v>
                </c:pt>
                <c:pt idx="182">
                  <c:v>43190</c:v>
                </c:pt>
                <c:pt idx="183">
                  <c:v>43220</c:v>
                </c:pt>
                <c:pt idx="184">
                  <c:v>43251</c:v>
                </c:pt>
                <c:pt idx="185">
                  <c:v>43281</c:v>
                </c:pt>
                <c:pt idx="186">
                  <c:v>43312</c:v>
                </c:pt>
                <c:pt idx="187">
                  <c:v>43343</c:v>
                </c:pt>
                <c:pt idx="188">
                  <c:v>43373</c:v>
                </c:pt>
                <c:pt idx="189">
                  <c:v>43404</c:v>
                </c:pt>
                <c:pt idx="190">
                  <c:v>43434</c:v>
                </c:pt>
                <c:pt idx="191">
                  <c:v>43465</c:v>
                </c:pt>
                <c:pt idx="192">
                  <c:v>43496</c:v>
                </c:pt>
                <c:pt idx="193">
                  <c:v>43524</c:v>
                </c:pt>
                <c:pt idx="194">
                  <c:v>43555</c:v>
                </c:pt>
                <c:pt idx="195">
                  <c:v>43585</c:v>
                </c:pt>
                <c:pt idx="196">
                  <c:v>43616</c:v>
                </c:pt>
                <c:pt idx="197">
                  <c:v>43646</c:v>
                </c:pt>
                <c:pt idx="198">
                  <c:v>43677</c:v>
                </c:pt>
                <c:pt idx="199">
                  <c:v>43708</c:v>
                </c:pt>
                <c:pt idx="200">
                  <c:v>43738</c:v>
                </c:pt>
                <c:pt idx="201">
                  <c:v>43769</c:v>
                </c:pt>
                <c:pt idx="202">
                  <c:v>43799</c:v>
                </c:pt>
                <c:pt idx="203">
                  <c:v>43830</c:v>
                </c:pt>
                <c:pt idx="204">
                  <c:v>43861</c:v>
                </c:pt>
                <c:pt idx="205">
                  <c:v>43890</c:v>
                </c:pt>
                <c:pt idx="206">
                  <c:v>43921</c:v>
                </c:pt>
                <c:pt idx="207">
                  <c:v>43951</c:v>
                </c:pt>
                <c:pt idx="208">
                  <c:v>43982</c:v>
                </c:pt>
                <c:pt idx="209">
                  <c:v>44012</c:v>
                </c:pt>
                <c:pt idx="210">
                  <c:v>44043</c:v>
                </c:pt>
                <c:pt idx="211">
                  <c:v>44074</c:v>
                </c:pt>
                <c:pt idx="212">
                  <c:v>44104</c:v>
                </c:pt>
                <c:pt idx="213">
                  <c:v>44135</c:v>
                </c:pt>
                <c:pt idx="214">
                  <c:v>44165</c:v>
                </c:pt>
                <c:pt idx="215">
                  <c:v>44196</c:v>
                </c:pt>
                <c:pt idx="216">
                  <c:v>44227</c:v>
                </c:pt>
                <c:pt idx="217">
                  <c:v>44255</c:v>
                </c:pt>
                <c:pt idx="218">
                  <c:v>44286</c:v>
                </c:pt>
                <c:pt idx="219">
                  <c:v>44316</c:v>
                </c:pt>
                <c:pt idx="220">
                  <c:v>44347</c:v>
                </c:pt>
                <c:pt idx="221">
                  <c:v>44377</c:v>
                </c:pt>
                <c:pt idx="222">
                  <c:v>44408</c:v>
                </c:pt>
                <c:pt idx="223">
                  <c:v>44439</c:v>
                </c:pt>
                <c:pt idx="224">
                  <c:v>44469</c:v>
                </c:pt>
                <c:pt idx="225">
                  <c:v>44500</c:v>
                </c:pt>
              </c:numCache>
            </c:numRef>
          </c:cat>
          <c:val>
            <c:numRef>
              <c:f>'Banks'' interest rate spread'!$H$8:$H$233</c:f>
              <c:numCache>
                <c:formatCode>0.00</c:formatCode>
                <c:ptCount val="226"/>
                <c:pt idx="2">
                  <c:v>1.200126984126983</c:v>
                </c:pt>
                <c:pt idx="3">
                  <c:v>1.1257936507936497</c:v>
                </c:pt>
                <c:pt idx="4">
                  <c:v>1.1779603174603166</c:v>
                </c:pt>
                <c:pt idx="5">
                  <c:v>1.1405175438596489</c:v>
                </c:pt>
                <c:pt idx="6">
                  <c:v>1.2031842105263162</c:v>
                </c:pt>
                <c:pt idx="7">
                  <c:v>1.2246842105263165</c:v>
                </c:pt>
                <c:pt idx="8">
                  <c:v>1.1140000000000008</c:v>
                </c:pt>
                <c:pt idx="9">
                  <c:v>1.0600000000000007</c:v>
                </c:pt>
                <c:pt idx="10">
                  <c:v>0.95666666666666744</c:v>
                </c:pt>
                <c:pt idx="11">
                  <c:v>1.0160000000000007</c:v>
                </c:pt>
                <c:pt idx="12">
                  <c:v>0.95433333333333381</c:v>
                </c:pt>
                <c:pt idx="13">
                  <c:v>0.98233333333333384</c:v>
                </c:pt>
                <c:pt idx="14">
                  <c:v>1.0050000000000006</c:v>
                </c:pt>
                <c:pt idx="15">
                  <c:v>1.010333333333334</c:v>
                </c:pt>
                <c:pt idx="16">
                  <c:v>1.0846666666666673</c:v>
                </c:pt>
                <c:pt idx="17">
                  <c:v>1.1063333333333338</c:v>
                </c:pt>
                <c:pt idx="18">
                  <c:v>1.1180000000000008</c:v>
                </c:pt>
                <c:pt idx="19">
                  <c:v>1.106000000000001</c:v>
                </c:pt>
                <c:pt idx="20">
                  <c:v>1.0236666666666678</c:v>
                </c:pt>
                <c:pt idx="21">
                  <c:v>1.0583333333333342</c:v>
                </c:pt>
                <c:pt idx="22">
                  <c:v>1.0016666666666676</c:v>
                </c:pt>
                <c:pt idx="23">
                  <c:v>1.018333333333334</c:v>
                </c:pt>
                <c:pt idx="24">
                  <c:v>0.96700000000000064</c:v>
                </c:pt>
                <c:pt idx="25">
                  <c:v>0.99933333333333385</c:v>
                </c:pt>
                <c:pt idx="26">
                  <c:v>1.0090000000000006</c:v>
                </c:pt>
                <c:pt idx="27">
                  <c:v>0.99400000000000033</c:v>
                </c:pt>
                <c:pt idx="28">
                  <c:v>0.9493333333333337</c:v>
                </c:pt>
                <c:pt idx="29">
                  <c:v>0.95433333333333392</c:v>
                </c:pt>
                <c:pt idx="30">
                  <c:v>0.99866666666666726</c:v>
                </c:pt>
                <c:pt idx="31">
                  <c:v>0.94133333333333413</c:v>
                </c:pt>
                <c:pt idx="32">
                  <c:v>0.90866666666666751</c:v>
                </c:pt>
                <c:pt idx="33">
                  <c:v>0.91433333333333433</c:v>
                </c:pt>
                <c:pt idx="34">
                  <c:v>0.95833333333333426</c:v>
                </c:pt>
                <c:pt idx="35">
                  <c:v>0.9459682539682549</c:v>
                </c:pt>
                <c:pt idx="36">
                  <c:v>0.97263492063492152</c:v>
                </c:pt>
                <c:pt idx="37">
                  <c:v>0.95396825396825458</c:v>
                </c:pt>
                <c:pt idx="38">
                  <c:v>1.0425797101449279</c:v>
                </c:pt>
                <c:pt idx="39">
                  <c:v>1.0715797101449276</c:v>
                </c:pt>
                <c:pt idx="40">
                  <c:v>1.2135797101449277</c:v>
                </c:pt>
                <c:pt idx="41">
                  <c:v>1.1785079365079365</c:v>
                </c:pt>
                <c:pt idx="42">
                  <c:v>1.1851746031746031</c:v>
                </c:pt>
                <c:pt idx="43">
                  <c:v>1.1317108350586611</c:v>
                </c:pt>
                <c:pt idx="44">
                  <c:v>1.1955362318840581</c:v>
                </c:pt>
                <c:pt idx="45">
                  <c:v>1.1656877470355733</c:v>
                </c:pt>
                <c:pt idx="46">
                  <c:v>1.1941515151515154</c:v>
                </c:pt>
                <c:pt idx="47">
                  <c:v>1.1657480063795858</c:v>
                </c:pt>
                <c:pt idx="48">
                  <c:v>1.1935964912280703</c:v>
                </c:pt>
                <c:pt idx="49">
                  <c:v>1.234263157894737</c:v>
                </c:pt>
                <c:pt idx="50">
                  <c:v>1.2150606060606062</c:v>
                </c:pt>
                <c:pt idx="51">
                  <c:v>1.2547272727272727</c:v>
                </c:pt>
                <c:pt idx="52">
                  <c:v>1.2023939393939393</c:v>
                </c:pt>
                <c:pt idx="53">
                  <c:v>1.2528333333333332</c:v>
                </c:pt>
                <c:pt idx="54">
                  <c:v>1.2474999999999998</c:v>
                </c:pt>
                <c:pt idx="55">
                  <c:v>1.3388333333333333</c:v>
                </c:pt>
                <c:pt idx="56">
                  <c:v>1.3643333333333334</c:v>
                </c:pt>
                <c:pt idx="57">
                  <c:v>1.375</c:v>
                </c:pt>
                <c:pt idx="58">
                  <c:v>1.3183333333333334</c:v>
                </c:pt>
                <c:pt idx="59">
                  <c:v>1.3896666666666666</c:v>
                </c:pt>
                <c:pt idx="60">
                  <c:v>1.3663333333333334</c:v>
                </c:pt>
                <c:pt idx="61">
                  <c:v>1.3150000000000002</c:v>
                </c:pt>
                <c:pt idx="62">
                  <c:v>1.3126666666666669</c:v>
                </c:pt>
                <c:pt idx="63">
                  <c:v>1.3743333333333334</c:v>
                </c:pt>
                <c:pt idx="64">
                  <c:v>1.5060000000000002</c:v>
                </c:pt>
                <c:pt idx="65">
                  <c:v>1.498666666666667</c:v>
                </c:pt>
                <c:pt idx="66">
                  <c:v>1.4472028985507255</c:v>
                </c:pt>
                <c:pt idx="67">
                  <c:v>1.2975362318840589</c:v>
                </c:pt>
                <c:pt idx="68">
                  <c:v>1.255202898550726</c:v>
                </c:pt>
                <c:pt idx="69">
                  <c:v>1.2415072463768124</c:v>
                </c:pt>
                <c:pt idx="70">
                  <c:v>1.3311739130434788</c:v>
                </c:pt>
                <c:pt idx="71">
                  <c:v>1.3697353165522503</c:v>
                </c:pt>
                <c:pt idx="72">
                  <c:v>1.4225137844611531</c:v>
                </c:pt>
                <c:pt idx="73">
                  <c:v>1.61318045112782</c:v>
                </c:pt>
                <c:pt idx="74">
                  <c:v>1.5871645021645022</c:v>
                </c:pt>
                <c:pt idx="75">
                  <c:v>1.5574401913875597</c:v>
                </c:pt>
                <c:pt idx="76">
                  <c:v>1.4923661173134859</c:v>
                </c:pt>
                <c:pt idx="77">
                  <c:v>1.686153996101365</c:v>
                </c:pt>
                <c:pt idx="78">
                  <c:v>2.1225925925925933</c:v>
                </c:pt>
                <c:pt idx="79">
                  <c:v>2.3832222222222224</c:v>
                </c:pt>
                <c:pt idx="80">
                  <c:v>2.4951616161616164</c:v>
                </c:pt>
                <c:pt idx="81">
                  <c:v>2.4331616161616161</c:v>
                </c:pt>
                <c:pt idx="82">
                  <c:v>2.4746060606060607</c:v>
                </c:pt>
                <c:pt idx="83">
                  <c:v>2.2656666666666667</c:v>
                </c:pt>
                <c:pt idx="84">
                  <c:v>2.1826666666666665</c:v>
                </c:pt>
                <c:pt idx="85">
                  <c:v>1.946</c:v>
                </c:pt>
                <c:pt idx="86">
                  <c:v>2.0584637681159417</c:v>
                </c:pt>
                <c:pt idx="87">
                  <c:v>1.8474637681159418</c:v>
                </c:pt>
                <c:pt idx="88">
                  <c:v>1.8386489533011272</c:v>
                </c:pt>
                <c:pt idx="89">
                  <c:v>1.9138518518518517</c:v>
                </c:pt>
                <c:pt idx="90">
                  <c:v>2.0821851851851849</c:v>
                </c:pt>
                <c:pt idx="91">
                  <c:v>2.0233333333333334</c:v>
                </c:pt>
                <c:pt idx="92">
                  <c:v>1.984</c:v>
                </c:pt>
                <c:pt idx="93">
                  <c:v>2.057952380952381</c:v>
                </c:pt>
                <c:pt idx="94">
                  <c:v>2.2199523809523813</c:v>
                </c:pt>
                <c:pt idx="95">
                  <c:v>2.2212857142857145</c:v>
                </c:pt>
                <c:pt idx="96">
                  <c:v>2.0436666666666667</c:v>
                </c:pt>
                <c:pt idx="97">
                  <c:v>1.8683333333333334</c:v>
                </c:pt>
                <c:pt idx="98">
                  <c:v>1.7613333333333336</c:v>
                </c:pt>
                <c:pt idx="99">
                  <c:v>1.7738148148148152</c:v>
                </c:pt>
                <c:pt idx="100">
                  <c:v>1.6741481481481486</c:v>
                </c:pt>
                <c:pt idx="101">
                  <c:v>1.4304814814814819</c:v>
                </c:pt>
                <c:pt idx="102">
                  <c:v>1.3581746031746036</c:v>
                </c:pt>
                <c:pt idx="103">
                  <c:v>1.3149717046238785</c:v>
                </c:pt>
                <c:pt idx="104">
                  <c:v>1.5233050379572119</c:v>
                </c:pt>
                <c:pt idx="105">
                  <c:v>1.5617971014492753</c:v>
                </c:pt>
                <c:pt idx="106">
                  <c:v>1.8437575757575757</c:v>
                </c:pt>
                <c:pt idx="107">
                  <c:v>2.141154401154401</c:v>
                </c:pt>
                <c:pt idx="108">
                  <c:v>2.5371544011544009</c:v>
                </c:pt>
                <c:pt idx="109">
                  <c:v>2.5633968253968256</c:v>
                </c:pt>
                <c:pt idx="110">
                  <c:v>2.5306666666666668</c:v>
                </c:pt>
                <c:pt idx="111">
                  <c:v>2.1603333333333339</c:v>
                </c:pt>
                <c:pt idx="112">
                  <c:v>1.9900175438596495</c:v>
                </c:pt>
                <c:pt idx="113">
                  <c:v>1.8533508771929827</c:v>
                </c:pt>
                <c:pt idx="114">
                  <c:v>1.873532695374801</c:v>
                </c:pt>
                <c:pt idx="115">
                  <c:v>2.0801818181818184</c:v>
                </c:pt>
                <c:pt idx="116">
                  <c:v>2.2548484848484853</c:v>
                </c:pt>
                <c:pt idx="117">
                  <c:v>2.4600000000000004</c:v>
                </c:pt>
                <c:pt idx="118">
                  <c:v>2.5823333333333331</c:v>
                </c:pt>
                <c:pt idx="119">
                  <c:v>2.6650000000000005</c:v>
                </c:pt>
                <c:pt idx="120">
                  <c:v>2.6270909090909091</c:v>
                </c:pt>
                <c:pt idx="121">
                  <c:v>2.455090909090909</c:v>
                </c:pt>
                <c:pt idx="122">
                  <c:v>2.302757575757576</c:v>
                </c:pt>
                <c:pt idx="123">
                  <c:v>2.0256666666666665</c:v>
                </c:pt>
                <c:pt idx="124">
                  <c:v>1.8286666666666669</c:v>
                </c:pt>
                <c:pt idx="125">
                  <c:v>1.6836666666666666</c:v>
                </c:pt>
                <c:pt idx="126">
                  <c:v>1.7690000000000001</c:v>
                </c:pt>
                <c:pt idx="127">
                  <c:v>1.7309999999999999</c:v>
                </c:pt>
                <c:pt idx="128">
                  <c:v>1.7299999999999998</c:v>
                </c:pt>
                <c:pt idx="129">
                  <c:v>1.9996666666666669</c:v>
                </c:pt>
                <c:pt idx="130">
                  <c:v>2.2633333333333336</c:v>
                </c:pt>
                <c:pt idx="131">
                  <c:v>2.2360000000000002</c:v>
                </c:pt>
                <c:pt idx="132">
                  <c:v>1.869</c:v>
                </c:pt>
                <c:pt idx="133">
                  <c:v>1.6553333333333333</c:v>
                </c:pt>
                <c:pt idx="134">
                  <c:v>1.5833333333333333</c:v>
                </c:pt>
                <c:pt idx="135">
                  <c:v>1.7764736842105264</c:v>
                </c:pt>
                <c:pt idx="136">
                  <c:v>1.8151403508771928</c:v>
                </c:pt>
                <c:pt idx="137">
                  <c:v>1.8278070175438597</c:v>
                </c:pt>
                <c:pt idx="138">
                  <c:v>1.7136666666666667</c:v>
                </c:pt>
                <c:pt idx="139">
                  <c:v>1.641</c:v>
                </c:pt>
                <c:pt idx="140">
                  <c:v>1.607939393939394</c:v>
                </c:pt>
                <c:pt idx="141">
                  <c:v>1.5329393939393938</c:v>
                </c:pt>
                <c:pt idx="142">
                  <c:v>1.464939393939394</c:v>
                </c:pt>
                <c:pt idx="143">
                  <c:v>1.5813333333333333</c:v>
                </c:pt>
                <c:pt idx="144">
                  <c:v>1.6334285714285715</c:v>
                </c:pt>
                <c:pt idx="145">
                  <c:v>1.8377619047619049</c:v>
                </c:pt>
                <c:pt idx="146">
                  <c:v>1.977095238095238</c:v>
                </c:pt>
                <c:pt idx="147">
                  <c:v>2.0750000000000002</c:v>
                </c:pt>
                <c:pt idx="148">
                  <c:v>2.3413333333333335</c:v>
                </c:pt>
                <c:pt idx="149">
                  <c:v>2.3236666666666665</c:v>
                </c:pt>
                <c:pt idx="150">
                  <c:v>2.4550000000000001</c:v>
                </c:pt>
                <c:pt idx="151">
                  <c:v>2.2526666666666668</c:v>
                </c:pt>
                <c:pt idx="152">
                  <c:v>2.0406666666666666</c:v>
                </c:pt>
                <c:pt idx="153">
                  <c:v>1.9779999999999998</c:v>
                </c:pt>
                <c:pt idx="154">
                  <c:v>2.0493333333333332</c:v>
                </c:pt>
                <c:pt idx="155">
                  <c:v>2.2513333333333332</c:v>
                </c:pt>
                <c:pt idx="156">
                  <c:v>2.3610000000000002</c:v>
                </c:pt>
                <c:pt idx="157">
                  <c:v>2.331</c:v>
                </c:pt>
                <c:pt idx="158">
                  <c:v>2.202666666666667</c:v>
                </c:pt>
                <c:pt idx="159">
                  <c:v>2.0596666666666668</c:v>
                </c:pt>
                <c:pt idx="160">
                  <c:v>1.915</c:v>
                </c:pt>
                <c:pt idx="161">
                  <c:v>1.8423333333333334</c:v>
                </c:pt>
                <c:pt idx="162">
                  <c:v>1.8803333333333334</c:v>
                </c:pt>
                <c:pt idx="163">
                  <c:v>1.907</c:v>
                </c:pt>
                <c:pt idx="164">
                  <c:v>1.909</c:v>
                </c:pt>
                <c:pt idx="165">
                  <c:v>1.8213333333333335</c:v>
                </c:pt>
                <c:pt idx="166">
                  <c:v>1.752666666666667</c:v>
                </c:pt>
                <c:pt idx="167">
                  <c:v>1.8893333333333338</c:v>
                </c:pt>
                <c:pt idx="168">
                  <c:v>1.9050000000000002</c:v>
                </c:pt>
                <c:pt idx="169">
                  <c:v>1.9686666666666668</c:v>
                </c:pt>
                <c:pt idx="170">
                  <c:v>1.8260000000000003</c:v>
                </c:pt>
                <c:pt idx="171">
                  <c:v>1.7090000000000003</c:v>
                </c:pt>
                <c:pt idx="172">
                  <c:v>1.635</c:v>
                </c:pt>
                <c:pt idx="173">
                  <c:v>1.6260000000000001</c:v>
                </c:pt>
                <c:pt idx="174">
                  <c:v>1.7426666666666668</c:v>
                </c:pt>
                <c:pt idx="175">
                  <c:v>1.6406666666666669</c:v>
                </c:pt>
                <c:pt idx="176">
                  <c:v>1.59</c:v>
                </c:pt>
                <c:pt idx="177">
                  <c:v>1.5883333333333336</c:v>
                </c:pt>
                <c:pt idx="178">
                  <c:v>1.7550000000000001</c:v>
                </c:pt>
                <c:pt idx="179">
                  <c:v>1.8670000000000002</c:v>
                </c:pt>
                <c:pt idx="180">
                  <c:v>1.9533333333333334</c:v>
                </c:pt>
                <c:pt idx="181">
                  <c:v>1.9856666666666669</c:v>
                </c:pt>
                <c:pt idx="182">
                  <c:v>1.8933333333333333</c:v>
                </c:pt>
                <c:pt idx="183">
                  <c:v>1.6736666666666669</c:v>
                </c:pt>
                <c:pt idx="184">
                  <c:v>1.4290000000000003</c:v>
                </c:pt>
                <c:pt idx="185">
                  <c:v>1.3570000000000002</c:v>
                </c:pt>
                <c:pt idx="186">
                  <c:v>1.2493333333333336</c:v>
                </c:pt>
                <c:pt idx="187">
                  <c:v>1.2833333333333337</c:v>
                </c:pt>
                <c:pt idx="188">
                  <c:v>1.238666666666667</c:v>
                </c:pt>
                <c:pt idx="189">
                  <c:v>1.2016666666666669</c:v>
                </c:pt>
                <c:pt idx="190">
                  <c:v>1.156666666666667</c:v>
                </c:pt>
                <c:pt idx="191">
                  <c:v>1.1583333333333334</c:v>
                </c:pt>
                <c:pt idx="192">
                  <c:v>1.1963333333333335</c:v>
                </c:pt>
                <c:pt idx="193">
                  <c:v>1.2970000000000002</c:v>
                </c:pt>
                <c:pt idx="194">
                  <c:v>1.3083333333333333</c:v>
                </c:pt>
                <c:pt idx="195">
                  <c:v>1.3</c:v>
                </c:pt>
                <c:pt idx="196">
                  <c:v>1.2333333333333334</c:v>
                </c:pt>
                <c:pt idx="197">
                  <c:v>1.2706666666666668</c:v>
                </c:pt>
                <c:pt idx="198">
                  <c:v>1.3993333333333335</c:v>
                </c:pt>
                <c:pt idx="199">
                  <c:v>1.4233333333333336</c:v>
                </c:pt>
                <c:pt idx="200">
                  <c:v>1.4483809523809523</c:v>
                </c:pt>
                <c:pt idx="201">
                  <c:v>1.4240476190476192</c:v>
                </c:pt>
                <c:pt idx="202">
                  <c:v>1.4460476190476192</c:v>
                </c:pt>
                <c:pt idx="203">
                  <c:v>1.4413333333333334</c:v>
                </c:pt>
                <c:pt idx="204">
                  <c:v>1.43</c:v>
                </c:pt>
                <c:pt idx="205">
                  <c:v>1.4093333333333333</c:v>
                </c:pt>
                <c:pt idx="206">
                  <c:v>1.4448181818181818</c:v>
                </c:pt>
                <c:pt idx="207">
                  <c:v>1.4321515151515152</c:v>
                </c:pt>
                <c:pt idx="208">
                  <c:v>1.502151515151515</c:v>
                </c:pt>
                <c:pt idx="209">
                  <c:v>1.6636666666666666</c:v>
                </c:pt>
                <c:pt idx="210">
                  <c:v>1.7656666666666665</c:v>
                </c:pt>
                <c:pt idx="211">
                  <c:v>1.7523333333333333</c:v>
                </c:pt>
                <c:pt idx="212">
                  <c:v>1.6596666666666664</c:v>
                </c:pt>
                <c:pt idx="213">
                  <c:v>1.6799999999999997</c:v>
                </c:pt>
                <c:pt idx="214">
                  <c:v>1.7356666666666662</c:v>
                </c:pt>
                <c:pt idx="215">
                  <c:v>1.9126666666666665</c:v>
                </c:pt>
                <c:pt idx="216">
                  <c:v>1.9236666666666666</c:v>
                </c:pt>
                <c:pt idx="217">
                  <c:v>1.968</c:v>
                </c:pt>
                <c:pt idx="218">
                  <c:v>1.742623188405797</c:v>
                </c:pt>
                <c:pt idx="219">
                  <c:v>1.6449565217391304</c:v>
                </c:pt>
                <c:pt idx="220">
                  <c:v>1.5259565217391302</c:v>
                </c:pt>
                <c:pt idx="221">
                  <c:v>1.5086666666666666</c:v>
                </c:pt>
                <c:pt idx="222">
                  <c:v>1.4586666666666666</c:v>
                </c:pt>
                <c:pt idx="223">
                  <c:v>1.3983333333333334</c:v>
                </c:pt>
                <c:pt idx="224">
                  <c:v>1.2896666666666667</c:v>
                </c:pt>
                <c:pt idx="225">
                  <c:v>1.234</c:v>
                </c:pt>
              </c:numCache>
            </c:numRef>
          </c:val>
          <c:smooth val="0"/>
          <c:extLst>
            <c:ext xmlns:c16="http://schemas.microsoft.com/office/drawing/2014/chart" uri="{C3380CC4-5D6E-409C-BE32-E72D297353CC}">
              <c16:uniqueId val="{00000001-AF46-4A1E-A277-09B1E2A73E50}"/>
            </c:ext>
          </c:extLst>
        </c:ser>
        <c:dLbls>
          <c:showLegendKey val="0"/>
          <c:showVal val="0"/>
          <c:showCatName val="0"/>
          <c:showSerName val="0"/>
          <c:showPercent val="0"/>
          <c:showBubbleSize val="0"/>
        </c:dLbls>
        <c:smooth val="0"/>
        <c:axId val="691989888"/>
        <c:axId val="712836224"/>
      </c:lineChart>
      <c:dateAx>
        <c:axId val="691989888"/>
        <c:scaling>
          <c:orientation val="minMax"/>
          <c:min val="37622"/>
        </c:scaling>
        <c:delete val="0"/>
        <c:axPos val="b"/>
        <c:numFmt formatCode="yyyy" sourceLinked="0"/>
        <c:majorTickMark val="out"/>
        <c:minorTickMark val="none"/>
        <c:tickLblPos val="nextTo"/>
        <c:crossAx val="712836224"/>
        <c:crossesAt val="-50"/>
        <c:auto val="1"/>
        <c:lblOffset val="100"/>
        <c:baseTimeUnit val="months"/>
        <c:majorUnit val="12"/>
        <c:majorTimeUnit val="months"/>
      </c:dateAx>
      <c:valAx>
        <c:axId val="712836224"/>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691989888"/>
        <c:crosses val="autoZero"/>
        <c:crossBetween val="between"/>
      </c:valAx>
    </c:plotArea>
    <c:legend>
      <c:legendPos val="r"/>
      <c:layout>
        <c:manualLayout>
          <c:xMode val="edge"/>
          <c:yMode val="edge"/>
          <c:x val="8.0734663935509471E-4"/>
          <c:y val="0.94104725186790561"/>
          <c:w val="0.76325787449155802"/>
          <c:h val="5.895273777743216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423282017779179E-2"/>
          <c:y val="6.7472528745236016E-2"/>
          <c:w val="0.93668248628676254"/>
          <c:h val="0.82311763065959964"/>
        </c:manualLayout>
      </c:layout>
      <c:lineChart>
        <c:grouping val="standard"/>
        <c:varyColors val="0"/>
        <c:ser>
          <c:idx val="0"/>
          <c:order val="0"/>
          <c:tx>
            <c:strRef>
              <c:f>'Stylised housing burden'!$B$6</c:f>
              <c:strCache>
                <c:ptCount val="1"/>
                <c:pt idx="0">
                  <c:v>Stylised housing burden</c:v>
                </c:pt>
              </c:strCache>
            </c:strRef>
          </c:tx>
          <c:marker>
            <c:symbol val="none"/>
          </c:marker>
          <c:cat>
            <c:numRef>
              <c:f>'Stylised housing burden'!$A$7:$A$169</c:f>
              <c:numCache>
                <c:formatCode>m/d/yyyy</c:formatCode>
                <c:ptCount val="163"/>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numCache>
            </c:numRef>
          </c:cat>
          <c:val>
            <c:numRef>
              <c:f>'Stylised housing burden'!$B$7:$B$169</c:f>
              <c:numCache>
                <c:formatCode>0.00</c:formatCode>
                <c:ptCount val="163"/>
                <c:pt idx="0">
                  <c:v>32.876331800000003</c:v>
                </c:pt>
                <c:pt idx="1">
                  <c:v>31.488168399999999</c:v>
                </c:pt>
                <c:pt idx="2">
                  <c:v>30.7254504</c:v>
                </c:pt>
                <c:pt idx="3">
                  <c:v>29.551178100000001</c:v>
                </c:pt>
                <c:pt idx="4">
                  <c:v>30.444334300000001</c:v>
                </c:pt>
                <c:pt idx="5">
                  <c:v>29.409841799999999</c:v>
                </c:pt>
                <c:pt idx="6">
                  <c:v>28.702241300000001</c:v>
                </c:pt>
                <c:pt idx="7">
                  <c:v>27.689370700000001</c:v>
                </c:pt>
                <c:pt idx="8">
                  <c:v>26.392698599999999</c:v>
                </c:pt>
                <c:pt idx="9">
                  <c:v>26.837351399999999</c:v>
                </c:pt>
                <c:pt idx="10">
                  <c:v>27.134615</c:v>
                </c:pt>
                <c:pt idx="11">
                  <c:v>26.812020100000002</c:v>
                </c:pt>
                <c:pt idx="12">
                  <c:v>25.9326902</c:v>
                </c:pt>
                <c:pt idx="13">
                  <c:v>26.5412949</c:v>
                </c:pt>
                <c:pt idx="14">
                  <c:v>26.9714761</c:v>
                </c:pt>
                <c:pt idx="15">
                  <c:v>27.7042304</c:v>
                </c:pt>
                <c:pt idx="16">
                  <c:v>29.503334599999999</c:v>
                </c:pt>
                <c:pt idx="17">
                  <c:v>29.1268891</c:v>
                </c:pt>
                <c:pt idx="18">
                  <c:v>29.050735599999999</c:v>
                </c:pt>
                <c:pt idx="19">
                  <c:v>29.0561516</c:v>
                </c:pt>
                <c:pt idx="20">
                  <c:v>29.286293700000002</c:v>
                </c:pt>
                <c:pt idx="21">
                  <c:v>29.372084399999999</c:v>
                </c:pt>
                <c:pt idx="22">
                  <c:v>29.718376899999999</c:v>
                </c:pt>
                <c:pt idx="23">
                  <c:v>30.6819667</c:v>
                </c:pt>
                <c:pt idx="24">
                  <c:v>38.809574499999997</c:v>
                </c:pt>
                <c:pt idx="25">
                  <c:v>38.746407499999997</c:v>
                </c:pt>
                <c:pt idx="26">
                  <c:v>39.093052</c:v>
                </c:pt>
                <c:pt idx="27">
                  <c:v>39.083629199999997</c:v>
                </c:pt>
                <c:pt idx="28">
                  <c:v>38.328455099999999</c:v>
                </c:pt>
                <c:pt idx="29">
                  <c:v>36.990434299999997</c:v>
                </c:pt>
                <c:pt idx="30">
                  <c:v>35.776532400000001</c:v>
                </c:pt>
                <c:pt idx="31">
                  <c:v>34.344729000000001</c:v>
                </c:pt>
                <c:pt idx="32">
                  <c:v>32.547702700000002</c:v>
                </c:pt>
                <c:pt idx="33">
                  <c:v>32.371259500000001</c:v>
                </c:pt>
                <c:pt idx="34">
                  <c:v>32.089014499999998</c:v>
                </c:pt>
                <c:pt idx="35">
                  <c:v>32.8162278</c:v>
                </c:pt>
                <c:pt idx="36">
                  <c:v>30.694767299999999</c:v>
                </c:pt>
                <c:pt idx="37">
                  <c:v>31.926873100000002</c:v>
                </c:pt>
                <c:pt idx="38">
                  <c:v>30.819881899999999</c:v>
                </c:pt>
                <c:pt idx="39">
                  <c:v>27.784449200000001</c:v>
                </c:pt>
                <c:pt idx="40">
                  <c:v>27.619656800000001</c:v>
                </c:pt>
                <c:pt idx="41">
                  <c:v>24.0526661</c:v>
                </c:pt>
                <c:pt idx="42">
                  <c:v>24.1383224</c:v>
                </c:pt>
                <c:pt idx="43">
                  <c:v>24.476661700000001</c:v>
                </c:pt>
                <c:pt idx="44">
                  <c:v>23.8347172</c:v>
                </c:pt>
                <c:pt idx="45">
                  <c:v>23.216298599999998</c:v>
                </c:pt>
                <c:pt idx="46">
                  <c:v>23.065588900000002</c:v>
                </c:pt>
                <c:pt idx="47">
                  <c:v>23.291406200000001</c:v>
                </c:pt>
                <c:pt idx="48">
                  <c:v>18.496517900000001</c:v>
                </c:pt>
                <c:pt idx="49">
                  <c:v>17.681123599999999</c:v>
                </c:pt>
                <c:pt idx="50">
                  <c:v>19.5293147</c:v>
                </c:pt>
                <c:pt idx="51">
                  <c:v>23.653373599999998</c:v>
                </c:pt>
                <c:pt idx="52">
                  <c:v>20.027481600000002</c:v>
                </c:pt>
                <c:pt idx="53">
                  <c:v>20.661152699999999</c:v>
                </c:pt>
                <c:pt idx="54">
                  <c:v>20.7087094</c:v>
                </c:pt>
                <c:pt idx="55">
                  <c:v>20.063667599999999</c:v>
                </c:pt>
                <c:pt idx="56">
                  <c:v>20.7920722</c:v>
                </c:pt>
                <c:pt idx="57">
                  <c:v>21.067034</c:v>
                </c:pt>
                <c:pt idx="58">
                  <c:v>21.485375000000001</c:v>
                </c:pt>
                <c:pt idx="59">
                  <c:v>21.229810199999999</c:v>
                </c:pt>
                <c:pt idx="60">
                  <c:v>21.344329299999998</c:v>
                </c:pt>
                <c:pt idx="61">
                  <c:v>21.506094000000001</c:v>
                </c:pt>
                <c:pt idx="62">
                  <c:v>22.307732099999999</c:v>
                </c:pt>
                <c:pt idx="63">
                  <c:v>22.098481499999998</c:v>
                </c:pt>
                <c:pt idx="64">
                  <c:v>22.8908372</c:v>
                </c:pt>
                <c:pt idx="65">
                  <c:v>22.856552199999999</c:v>
                </c:pt>
                <c:pt idx="66">
                  <c:v>22.804107599999998</c:v>
                </c:pt>
                <c:pt idx="67">
                  <c:v>23.005197500000001</c:v>
                </c:pt>
                <c:pt idx="68">
                  <c:v>22.578443100000001</c:v>
                </c:pt>
                <c:pt idx="69">
                  <c:v>23.338470699999998</c:v>
                </c:pt>
                <c:pt idx="70">
                  <c:v>23.066594200000001</c:v>
                </c:pt>
                <c:pt idx="71">
                  <c:v>24.097320400000001</c:v>
                </c:pt>
                <c:pt idx="72">
                  <c:v>26.3310396</c:v>
                </c:pt>
                <c:pt idx="73">
                  <c:v>26.7597761</c:v>
                </c:pt>
                <c:pt idx="74">
                  <c:v>26.215357600000001</c:v>
                </c:pt>
                <c:pt idx="75">
                  <c:v>27.683498499999999</c:v>
                </c:pt>
                <c:pt idx="76">
                  <c:v>30.4434699</c:v>
                </c:pt>
                <c:pt idx="77">
                  <c:v>30.732445500000001</c:v>
                </c:pt>
                <c:pt idx="78">
                  <c:v>31.285270499999999</c:v>
                </c:pt>
                <c:pt idx="79">
                  <c:v>31.495213100000001</c:v>
                </c:pt>
                <c:pt idx="80">
                  <c:v>31.978072999999998</c:v>
                </c:pt>
                <c:pt idx="81">
                  <c:v>31.099717800000001</c:v>
                </c:pt>
                <c:pt idx="82">
                  <c:v>30.7927903</c:v>
                </c:pt>
                <c:pt idx="83">
                  <c:v>29.920989800000001</c:v>
                </c:pt>
                <c:pt idx="84">
                  <c:v>30.628097499999999</c:v>
                </c:pt>
                <c:pt idx="85">
                  <c:v>30.319905599999998</c:v>
                </c:pt>
                <c:pt idx="86">
                  <c:v>29.594493100000001</c:v>
                </c:pt>
                <c:pt idx="87">
                  <c:v>28.675198900000002</c:v>
                </c:pt>
                <c:pt idx="88">
                  <c:v>27.544210799999998</c:v>
                </c:pt>
                <c:pt idx="89">
                  <c:v>27.736059099999999</c:v>
                </c:pt>
                <c:pt idx="90">
                  <c:v>28.3252962</c:v>
                </c:pt>
                <c:pt idx="91">
                  <c:v>28.629337599999999</c:v>
                </c:pt>
                <c:pt idx="92">
                  <c:v>28.810657899999999</c:v>
                </c:pt>
                <c:pt idx="93">
                  <c:v>29.348525500000001</c:v>
                </c:pt>
                <c:pt idx="94">
                  <c:v>28.294965999999999</c:v>
                </c:pt>
                <c:pt idx="95">
                  <c:v>29.319574500000002</c:v>
                </c:pt>
                <c:pt idx="96">
                  <c:v>28.373878099999999</c:v>
                </c:pt>
                <c:pt idx="97">
                  <c:v>29.983650799999999</c:v>
                </c:pt>
                <c:pt idx="98">
                  <c:v>30.9792925</c:v>
                </c:pt>
                <c:pt idx="99">
                  <c:v>32.544000400000002</c:v>
                </c:pt>
                <c:pt idx="100">
                  <c:v>34.178758600000002</c:v>
                </c:pt>
                <c:pt idx="101">
                  <c:v>34.839661300000003</c:v>
                </c:pt>
                <c:pt idx="102">
                  <c:v>37.626775299999998</c:v>
                </c:pt>
                <c:pt idx="103">
                  <c:v>37.865128200000001</c:v>
                </c:pt>
                <c:pt idx="104">
                  <c:v>39.260687799999999</c:v>
                </c:pt>
                <c:pt idx="105">
                  <c:v>38.173767900000001</c:v>
                </c:pt>
                <c:pt idx="106">
                  <c:v>38.920161299999997</c:v>
                </c:pt>
                <c:pt idx="107">
                  <c:v>36.930360899999997</c:v>
                </c:pt>
                <c:pt idx="108">
                  <c:v>36.800727000000002</c:v>
                </c:pt>
                <c:pt idx="109">
                  <c:v>37.468199599999998</c:v>
                </c:pt>
                <c:pt idx="110">
                  <c:v>38.771297599999997</c:v>
                </c:pt>
                <c:pt idx="111">
                  <c:v>38.651395899999997</c:v>
                </c:pt>
                <c:pt idx="112">
                  <c:v>33.368784599999998</c:v>
                </c:pt>
                <c:pt idx="113">
                  <c:v>33.800851000000002</c:v>
                </c:pt>
                <c:pt idx="114">
                  <c:v>32.549680299999999</c:v>
                </c:pt>
                <c:pt idx="115">
                  <c:v>30.416667499999999</c:v>
                </c:pt>
                <c:pt idx="116">
                  <c:v>31.743837599999999</c:v>
                </c:pt>
                <c:pt idx="117">
                  <c:v>31.256547699999999</c:v>
                </c:pt>
                <c:pt idx="118">
                  <c:v>28.5750536</c:v>
                </c:pt>
                <c:pt idx="119">
                  <c:v>28.552127500000001</c:v>
                </c:pt>
                <c:pt idx="120">
                  <c:v>29.396600899999999</c:v>
                </c:pt>
                <c:pt idx="121">
                  <c:v>28.969458899999999</c:v>
                </c:pt>
                <c:pt idx="122">
                  <c:v>28.023557700000001</c:v>
                </c:pt>
                <c:pt idx="123">
                  <c:v>27.698798199999999</c:v>
                </c:pt>
                <c:pt idx="124">
                  <c:v>26.2376121</c:v>
                </c:pt>
                <c:pt idx="125">
                  <c:v>26.2905643</c:v>
                </c:pt>
                <c:pt idx="126">
                  <c:v>25.468083499999999</c:v>
                </c:pt>
                <c:pt idx="127">
                  <c:v>25.921699700000001</c:v>
                </c:pt>
                <c:pt idx="128">
                  <c:v>26.125396599999998</c:v>
                </c:pt>
                <c:pt idx="129">
                  <c:v>25.162430799999999</c:v>
                </c:pt>
                <c:pt idx="130">
                  <c:v>25.345269299999998</c:v>
                </c:pt>
                <c:pt idx="131">
                  <c:v>24.3123182</c:v>
                </c:pt>
                <c:pt idx="132">
                  <c:v>25.021343999999999</c:v>
                </c:pt>
                <c:pt idx="133">
                  <c:v>24.874628099999999</c:v>
                </c:pt>
                <c:pt idx="134">
                  <c:v>24.4044059</c:v>
                </c:pt>
                <c:pt idx="135">
                  <c:v>23.633615800000001</c:v>
                </c:pt>
                <c:pt idx="136">
                  <c:v>24.040364199999999</c:v>
                </c:pt>
                <c:pt idx="137">
                  <c:v>24.7119806</c:v>
                </c:pt>
                <c:pt idx="138">
                  <c:v>25.861542700000001</c:v>
                </c:pt>
                <c:pt idx="139">
                  <c:v>26.051827299999999</c:v>
                </c:pt>
                <c:pt idx="140">
                  <c:v>25.625455200000001</c:v>
                </c:pt>
                <c:pt idx="141">
                  <c:v>25.135703400000001</c:v>
                </c:pt>
                <c:pt idx="142">
                  <c:v>24.730173499999999</c:v>
                </c:pt>
                <c:pt idx="143">
                  <c:v>24.357149799999998</c:v>
                </c:pt>
                <c:pt idx="144">
                  <c:v>24.7367171</c:v>
                </c:pt>
                <c:pt idx="145">
                  <c:v>24.956970900000002</c:v>
                </c:pt>
                <c:pt idx="146">
                  <c:v>24.6669202</c:v>
                </c:pt>
                <c:pt idx="147">
                  <c:v>24.586145599999998</c:v>
                </c:pt>
                <c:pt idx="148">
                  <c:v>25.268373499999999</c:v>
                </c:pt>
                <c:pt idx="149">
                  <c:v>24.984121300000002</c:v>
                </c:pt>
                <c:pt idx="150">
                  <c:v>24.7871776</c:v>
                </c:pt>
                <c:pt idx="151">
                  <c:v>24.7817297</c:v>
                </c:pt>
                <c:pt idx="152">
                  <c:v>24.341134100000001</c:v>
                </c:pt>
                <c:pt idx="153">
                  <c:v>24.312863499999999</c:v>
                </c:pt>
                <c:pt idx="154">
                  <c:v>23.978034300000001</c:v>
                </c:pt>
                <c:pt idx="155">
                  <c:v>23.8833585</c:v>
                </c:pt>
                <c:pt idx="156">
                  <c:v>24.3383249</c:v>
                </c:pt>
                <c:pt idx="157">
                  <c:v>24.4078895</c:v>
                </c:pt>
                <c:pt idx="158">
                  <c:v>24.194254300000001</c:v>
                </c:pt>
                <c:pt idx="159">
                  <c:v>26.124557100000001</c:v>
                </c:pt>
                <c:pt idx="160">
                  <c:v>25.582481099999999</c:v>
                </c:pt>
                <c:pt idx="161">
                  <c:v>26.076460699999998</c:v>
                </c:pt>
                <c:pt idx="162">
                  <c:v>25.529851399999998</c:v>
                </c:pt>
              </c:numCache>
            </c:numRef>
          </c:val>
          <c:smooth val="0"/>
          <c:extLst>
            <c:ext xmlns:c16="http://schemas.microsoft.com/office/drawing/2014/chart" uri="{C3380CC4-5D6E-409C-BE32-E72D297353CC}">
              <c16:uniqueId val="{00000000-71AF-43D8-8191-D43C1B0CFACF}"/>
            </c:ext>
          </c:extLst>
        </c:ser>
        <c:dLbls>
          <c:showLegendKey val="0"/>
          <c:showVal val="0"/>
          <c:showCatName val="0"/>
          <c:showSerName val="0"/>
          <c:showPercent val="0"/>
          <c:showBubbleSize val="0"/>
        </c:dLbls>
        <c:smooth val="0"/>
        <c:axId val="713239936"/>
        <c:axId val="713282688"/>
      </c:lineChart>
      <c:dateAx>
        <c:axId val="713239936"/>
        <c:scaling>
          <c:orientation val="minMax"/>
          <c:min val="29587"/>
        </c:scaling>
        <c:delete val="0"/>
        <c:axPos val="b"/>
        <c:numFmt formatCode="yyyy" sourceLinked="0"/>
        <c:majorTickMark val="out"/>
        <c:minorTickMark val="out"/>
        <c:tickLblPos val="nextTo"/>
        <c:crossAx val="713282688"/>
        <c:crossesAt val="-50"/>
        <c:auto val="1"/>
        <c:lblOffset val="100"/>
        <c:baseTimeUnit val="months"/>
        <c:majorUnit val="36"/>
        <c:majorTimeUnit val="months"/>
        <c:minorUnit val="12"/>
        <c:minorTimeUnit val="months"/>
      </c:dateAx>
      <c:valAx>
        <c:axId val="713282688"/>
        <c:scaling>
          <c:orientation val="minMax"/>
          <c:max val="45"/>
        </c:scaling>
        <c:delete val="0"/>
        <c:axPos val="l"/>
        <c:majorGridlines>
          <c:spPr>
            <a:ln>
              <a:solidFill>
                <a:schemeClr val="accent6"/>
              </a:solidFill>
            </a:ln>
          </c:spPr>
        </c:majorGridlines>
        <c:numFmt formatCode="0" sourceLinked="0"/>
        <c:majorTickMark val="out"/>
        <c:minorTickMark val="none"/>
        <c:tickLblPos val="nextTo"/>
        <c:spPr>
          <a:ln>
            <a:noFill/>
          </a:ln>
        </c:spPr>
        <c:crossAx val="713239936"/>
        <c:crosses val="autoZero"/>
        <c:crossBetween val="between"/>
      </c:valAx>
    </c:plotArea>
    <c:legend>
      <c:legendPos val="r"/>
      <c:layout>
        <c:manualLayout>
          <c:xMode val="edge"/>
          <c:yMode val="edge"/>
          <c:x val="4.9094884728388974E-3"/>
          <c:y val="0.94104727717858794"/>
          <c:w val="0.23145009766973987"/>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58412837853842E-2"/>
          <c:y val="6.5371210691980028E-2"/>
          <c:w val="0.92164676164178916"/>
          <c:h val="0.82521887246041348"/>
        </c:manualLayout>
      </c:layout>
      <c:lineChart>
        <c:grouping val="standard"/>
        <c:varyColors val="0"/>
        <c:ser>
          <c:idx val="0"/>
          <c:order val="0"/>
          <c:tx>
            <c:v>Credit-to-GDP ratio</c:v>
          </c:tx>
          <c:marker>
            <c:symbol val="none"/>
          </c:marker>
          <c:cat>
            <c:numRef>
              <c:f>'Credit growth'!$A$7:$A$504</c:f>
              <c:numCache>
                <c:formatCode>m/d/yyyy</c:formatCode>
                <c:ptCount val="172"/>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44104</c:v>
                </c:pt>
                <c:pt idx="167">
                  <c:v>44196</c:v>
                </c:pt>
                <c:pt idx="168">
                  <c:v>44286</c:v>
                </c:pt>
                <c:pt idx="169">
                  <c:v>44377</c:v>
                </c:pt>
                <c:pt idx="170">
                  <c:v>44469</c:v>
                </c:pt>
                <c:pt idx="171">
                  <c:v>44500</c:v>
                </c:pt>
              </c:numCache>
            </c:numRef>
          </c:cat>
          <c:val>
            <c:numRef>
              <c:f>'Credit growth'!$E$7:$E$504</c:f>
              <c:numCache>
                <c:formatCode>0.00</c:formatCode>
                <c:ptCount val="172"/>
                <c:pt idx="4">
                  <c:v>-1.0059055692419827</c:v>
                </c:pt>
                <c:pt idx="5">
                  <c:v>-1.5000674826309845</c:v>
                </c:pt>
                <c:pt idx="6">
                  <c:v>-1.6014497422714769</c:v>
                </c:pt>
                <c:pt idx="7">
                  <c:v>-0.55106570377938535</c:v>
                </c:pt>
                <c:pt idx="8">
                  <c:v>1.0341179719057125</c:v>
                </c:pt>
                <c:pt idx="9">
                  <c:v>2.6926140499158535</c:v>
                </c:pt>
                <c:pt idx="10">
                  <c:v>1.2215196296359476</c:v>
                </c:pt>
                <c:pt idx="11">
                  <c:v>-0.53396020019925716</c:v>
                </c:pt>
                <c:pt idx="12">
                  <c:v>-2.5009812312028812</c:v>
                </c:pt>
                <c:pt idx="13">
                  <c:v>-4.5497453927709763</c:v>
                </c:pt>
                <c:pt idx="14">
                  <c:v>-5.3705915467492034</c:v>
                </c:pt>
                <c:pt idx="15">
                  <c:v>-6.2516476040370144</c:v>
                </c:pt>
                <c:pt idx="16">
                  <c:v>-5.9603568987186222</c:v>
                </c:pt>
                <c:pt idx="17">
                  <c:v>-4.1552568051185679</c:v>
                </c:pt>
                <c:pt idx="18">
                  <c:v>-1.9285692679459787</c:v>
                </c:pt>
                <c:pt idx="19">
                  <c:v>1.0993015693170127</c:v>
                </c:pt>
                <c:pt idx="20">
                  <c:v>3.0898392833649924</c:v>
                </c:pt>
                <c:pt idx="21">
                  <c:v>4.4754888274679105</c:v>
                </c:pt>
                <c:pt idx="22">
                  <c:v>4.4970812610413358</c:v>
                </c:pt>
                <c:pt idx="23">
                  <c:v>5.3289959733373804</c:v>
                </c:pt>
                <c:pt idx="24">
                  <c:v>5.7337167153643787</c:v>
                </c:pt>
                <c:pt idx="25">
                  <c:v>5.9630242622405349</c:v>
                </c:pt>
                <c:pt idx="26">
                  <c:v>6.311042082862639</c:v>
                </c:pt>
                <c:pt idx="27">
                  <c:v>11.929306531425187</c:v>
                </c:pt>
                <c:pt idx="28">
                  <c:v>12.234773202657845</c:v>
                </c:pt>
                <c:pt idx="29">
                  <c:v>13.103278683377152</c:v>
                </c:pt>
                <c:pt idx="30">
                  <c:v>13.829504047194607</c:v>
                </c:pt>
                <c:pt idx="31">
                  <c:v>10.409853158673998</c:v>
                </c:pt>
                <c:pt idx="32">
                  <c:v>8.8802035232088183</c:v>
                </c:pt>
                <c:pt idx="33">
                  <c:v>7.6051247697719537</c:v>
                </c:pt>
                <c:pt idx="34">
                  <c:v>7.4190794762860168</c:v>
                </c:pt>
                <c:pt idx="35">
                  <c:v>7.0568280628537261</c:v>
                </c:pt>
                <c:pt idx="36">
                  <c:v>5.8960825317459609</c:v>
                </c:pt>
                <c:pt idx="37">
                  <c:v>4.9976086481204218</c:v>
                </c:pt>
                <c:pt idx="38">
                  <c:v>4.7521447849978138</c:v>
                </c:pt>
                <c:pt idx="39">
                  <c:v>4.3068243488555646</c:v>
                </c:pt>
                <c:pt idx="40">
                  <c:v>3.9814847752297267</c:v>
                </c:pt>
                <c:pt idx="41">
                  <c:v>3.2239922547392164</c:v>
                </c:pt>
                <c:pt idx="42">
                  <c:v>1.944696975077842</c:v>
                </c:pt>
                <c:pt idx="43">
                  <c:v>1.2417573350432809</c:v>
                </c:pt>
                <c:pt idx="44">
                  <c:v>2.349190215456054</c:v>
                </c:pt>
                <c:pt idx="45">
                  <c:v>1.013126349886817</c:v>
                </c:pt>
                <c:pt idx="46">
                  <c:v>1.0371710081519048</c:v>
                </c:pt>
                <c:pt idx="47">
                  <c:v>-0.69583044424673668</c:v>
                </c:pt>
                <c:pt idx="48">
                  <c:v>0.39361305215654951</c:v>
                </c:pt>
                <c:pt idx="49">
                  <c:v>1.7648039356717327</c:v>
                </c:pt>
                <c:pt idx="50">
                  <c:v>-1.7136643138471186E-2</c:v>
                </c:pt>
                <c:pt idx="51">
                  <c:v>2.6280063457151392E-2</c:v>
                </c:pt>
                <c:pt idx="52">
                  <c:v>-2.4635022746998581</c:v>
                </c:pt>
                <c:pt idx="53">
                  <c:v>-4.1211312176119179</c:v>
                </c:pt>
                <c:pt idx="54">
                  <c:v>-4.2294827540602764</c:v>
                </c:pt>
                <c:pt idx="55">
                  <c:v>-7.1896883242218657</c:v>
                </c:pt>
                <c:pt idx="56">
                  <c:v>-7.3170284086844006</c:v>
                </c:pt>
                <c:pt idx="57">
                  <c:v>-6.7910239078759922</c:v>
                </c:pt>
                <c:pt idx="58">
                  <c:v>-5.2111223670121998</c:v>
                </c:pt>
                <c:pt idx="59">
                  <c:v>-3.636171516078146</c:v>
                </c:pt>
                <c:pt idx="60">
                  <c:v>-2.1718208683853768</c:v>
                </c:pt>
                <c:pt idx="61">
                  <c:v>-3.9722440817707927</c:v>
                </c:pt>
                <c:pt idx="62">
                  <c:v>-6.2378221856087768</c:v>
                </c:pt>
                <c:pt idx="63">
                  <c:v>-7.5488120770213607</c:v>
                </c:pt>
                <c:pt idx="64">
                  <c:v>-8.6532637511088968</c:v>
                </c:pt>
                <c:pt idx="65">
                  <c:v>-6.6508717380462272</c:v>
                </c:pt>
                <c:pt idx="66">
                  <c:v>-4.3569405670411232</c:v>
                </c:pt>
                <c:pt idx="67">
                  <c:v>-1.0113007635347837</c:v>
                </c:pt>
                <c:pt idx="68">
                  <c:v>1.3935920633764143</c:v>
                </c:pt>
                <c:pt idx="69">
                  <c:v>1.0675098214989909</c:v>
                </c:pt>
                <c:pt idx="70">
                  <c:v>1.3269113505769869</c:v>
                </c:pt>
                <c:pt idx="71">
                  <c:v>-0.3680075321969678</c:v>
                </c:pt>
                <c:pt idx="72">
                  <c:v>-0.821352447704915</c:v>
                </c:pt>
                <c:pt idx="73">
                  <c:v>9.103189185157845E-2</c:v>
                </c:pt>
                <c:pt idx="74">
                  <c:v>1.3517250194239994</c:v>
                </c:pt>
                <c:pt idx="75">
                  <c:v>2.175045570352574</c:v>
                </c:pt>
                <c:pt idx="76">
                  <c:v>2.9674671762017324</c:v>
                </c:pt>
                <c:pt idx="77">
                  <c:v>5.1259090774250282</c:v>
                </c:pt>
                <c:pt idx="78">
                  <c:v>5.5089947879148449</c:v>
                </c:pt>
                <c:pt idx="79">
                  <c:v>5.8621754712198326</c:v>
                </c:pt>
                <c:pt idx="80">
                  <c:v>6.9539244771602116</c:v>
                </c:pt>
                <c:pt idx="81">
                  <c:v>5.2388760702245518</c:v>
                </c:pt>
                <c:pt idx="82">
                  <c:v>3.0648559385031859</c:v>
                </c:pt>
                <c:pt idx="83">
                  <c:v>3.4761739334533637</c:v>
                </c:pt>
                <c:pt idx="84">
                  <c:v>4.8309560936035334</c:v>
                </c:pt>
                <c:pt idx="85">
                  <c:v>2.486162688152338</c:v>
                </c:pt>
                <c:pt idx="86">
                  <c:v>6.3970415131331171</c:v>
                </c:pt>
                <c:pt idx="87">
                  <c:v>4.621028055165155</c:v>
                </c:pt>
                <c:pt idx="88">
                  <c:v>1.4884973657938394</c:v>
                </c:pt>
                <c:pt idx="89">
                  <c:v>4.5547976399961998</c:v>
                </c:pt>
                <c:pt idx="90">
                  <c:v>3.0112071258436623</c:v>
                </c:pt>
                <c:pt idx="91">
                  <c:v>6.5985399200728878</c:v>
                </c:pt>
                <c:pt idx="92">
                  <c:v>5.4809097027582077</c:v>
                </c:pt>
                <c:pt idx="93">
                  <c:v>3.5088416795624022</c:v>
                </c:pt>
                <c:pt idx="94">
                  <c:v>3.481402853416804</c:v>
                </c:pt>
                <c:pt idx="95">
                  <c:v>0.19715215940310227</c:v>
                </c:pt>
                <c:pt idx="96">
                  <c:v>3.2483424914724113</c:v>
                </c:pt>
                <c:pt idx="97">
                  <c:v>5.1545861470818632</c:v>
                </c:pt>
                <c:pt idx="98">
                  <c:v>4.8814650472015053</c:v>
                </c:pt>
                <c:pt idx="99">
                  <c:v>4.8037760797395634</c:v>
                </c:pt>
                <c:pt idx="100">
                  <c:v>5.3327417672317079</c:v>
                </c:pt>
                <c:pt idx="101">
                  <c:v>4.4725860321408906</c:v>
                </c:pt>
                <c:pt idx="102">
                  <c:v>4.4582737723966481</c:v>
                </c:pt>
                <c:pt idx="103">
                  <c:v>6.6336316946544072</c:v>
                </c:pt>
                <c:pt idx="104">
                  <c:v>6.8799839555997222</c:v>
                </c:pt>
                <c:pt idx="105">
                  <c:v>8.391960057354142</c:v>
                </c:pt>
                <c:pt idx="106">
                  <c:v>8.8309093258051696</c:v>
                </c:pt>
                <c:pt idx="107">
                  <c:v>10.599914783234766</c:v>
                </c:pt>
                <c:pt idx="108">
                  <c:v>10.07546401531847</c:v>
                </c:pt>
                <c:pt idx="109">
                  <c:v>10.966280807864482</c:v>
                </c:pt>
                <c:pt idx="110">
                  <c:v>11.690717941491569</c:v>
                </c:pt>
                <c:pt idx="111">
                  <c:v>11.151623935617527</c:v>
                </c:pt>
                <c:pt idx="112">
                  <c:v>8.9755709879948853</c:v>
                </c:pt>
                <c:pt idx="113">
                  <c:v>7.0779384607039031</c:v>
                </c:pt>
                <c:pt idx="114">
                  <c:v>6.2799469146301634</c:v>
                </c:pt>
                <c:pt idx="115">
                  <c:v>5.9091419191936501</c:v>
                </c:pt>
                <c:pt idx="116">
                  <c:v>6.1860692083210767</c:v>
                </c:pt>
                <c:pt idx="117">
                  <c:v>5.5929017613620013</c:v>
                </c:pt>
                <c:pt idx="118">
                  <c:v>4.345539026112677</c:v>
                </c:pt>
                <c:pt idx="119">
                  <c:v>2.810216948406663</c:v>
                </c:pt>
                <c:pt idx="120">
                  <c:v>3.7425900701046677</c:v>
                </c:pt>
                <c:pt idx="121">
                  <c:v>4.7633113193819243</c:v>
                </c:pt>
                <c:pt idx="122">
                  <c:v>7.3154864863182345</c:v>
                </c:pt>
                <c:pt idx="123">
                  <c:v>8.4052249204654714</c:v>
                </c:pt>
                <c:pt idx="124">
                  <c:v>6.618909352306046</c:v>
                </c:pt>
                <c:pt idx="125">
                  <c:v>3.4462274339624344</c:v>
                </c:pt>
                <c:pt idx="126">
                  <c:v>-1.1006017270261848</c:v>
                </c:pt>
                <c:pt idx="127">
                  <c:v>-4.5189544111017943</c:v>
                </c:pt>
                <c:pt idx="128">
                  <c:v>-5.3266487731339236</c:v>
                </c:pt>
                <c:pt idx="129">
                  <c:v>-3.7791892590599008</c:v>
                </c:pt>
                <c:pt idx="130">
                  <c:v>0.29445772967202632</c:v>
                </c:pt>
                <c:pt idx="131">
                  <c:v>2.9300054919881857</c:v>
                </c:pt>
                <c:pt idx="132">
                  <c:v>4.226897561853904</c:v>
                </c:pt>
                <c:pt idx="133">
                  <c:v>4.0941647128120762</c:v>
                </c:pt>
                <c:pt idx="134">
                  <c:v>0.44812365506154972</c:v>
                </c:pt>
                <c:pt idx="135">
                  <c:v>0.48266059412407358</c:v>
                </c:pt>
                <c:pt idx="136">
                  <c:v>-0.98664969668798008</c:v>
                </c:pt>
                <c:pt idx="137">
                  <c:v>-1.8633339451371134</c:v>
                </c:pt>
                <c:pt idx="138">
                  <c:v>-1.092330216941606</c:v>
                </c:pt>
                <c:pt idx="139">
                  <c:v>-4.296938993339916</c:v>
                </c:pt>
                <c:pt idx="140">
                  <c:v>-3.9176414451958186</c:v>
                </c:pt>
                <c:pt idx="141">
                  <c:v>-3.8478847652721693</c:v>
                </c:pt>
                <c:pt idx="142">
                  <c:v>-1.5471959420839454</c:v>
                </c:pt>
                <c:pt idx="143">
                  <c:v>0.37582305721177711</c:v>
                </c:pt>
                <c:pt idx="144">
                  <c:v>0.65979857977449541</c:v>
                </c:pt>
                <c:pt idx="145">
                  <c:v>0.20703986239334338</c:v>
                </c:pt>
                <c:pt idx="146">
                  <c:v>-0.76875768626144536</c:v>
                </c:pt>
                <c:pt idx="147">
                  <c:v>-0.77305454472688107</c:v>
                </c:pt>
                <c:pt idx="148">
                  <c:v>-0.91641744601708153</c:v>
                </c:pt>
                <c:pt idx="149">
                  <c:v>0.4998111430971619</c:v>
                </c:pt>
                <c:pt idx="150">
                  <c:v>0.31906260642973194</c:v>
                </c:pt>
                <c:pt idx="151">
                  <c:v>-1.0164555767486094</c:v>
                </c:pt>
                <c:pt idx="152">
                  <c:v>-2.172532833233709</c:v>
                </c:pt>
                <c:pt idx="153">
                  <c:v>-3.3888837340700806</c:v>
                </c:pt>
                <c:pt idx="154">
                  <c:v>-4.642591018420883</c:v>
                </c:pt>
                <c:pt idx="155">
                  <c:v>-3.4082464587321559</c:v>
                </c:pt>
                <c:pt idx="156">
                  <c:v>-2.0465937564707271</c:v>
                </c:pt>
                <c:pt idx="157">
                  <c:v>-0.58866969323949636</c:v>
                </c:pt>
                <c:pt idx="158">
                  <c:v>-0.15866306547273057</c:v>
                </c:pt>
                <c:pt idx="159">
                  <c:v>0.28886590006078627</c:v>
                </c:pt>
                <c:pt idx="160">
                  <c:v>1.7065227936913452</c:v>
                </c:pt>
                <c:pt idx="161">
                  <c:v>2.610928970234383</c:v>
                </c:pt>
                <c:pt idx="162">
                  <c:v>4.0689348815935666</c:v>
                </c:pt>
                <c:pt idx="163">
                  <c:v>4.9539318166205826</c:v>
                </c:pt>
                <c:pt idx="164">
                  <c:v>2.4726411341271959</c:v>
                </c:pt>
                <c:pt idx="165">
                  <c:v>2.9967901837629984</c:v>
                </c:pt>
                <c:pt idx="166">
                  <c:v>-0.69823387930607606</c:v>
                </c:pt>
                <c:pt idx="167">
                  <c:v>-1.1269138118440214</c:v>
                </c:pt>
                <c:pt idx="168">
                  <c:v>-0.56013345463324926</c:v>
                </c:pt>
                <c:pt idx="169">
                  <c:v>-4.4461366491116205</c:v>
                </c:pt>
              </c:numCache>
            </c:numRef>
          </c:val>
          <c:smooth val="0"/>
          <c:extLst>
            <c:ext xmlns:c16="http://schemas.microsoft.com/office/drawing/2014/chart" uri="{C3380CC4-5D6E-409C-BE32-E72D297353CC}">
              <c16:uniqueId val="{00000000-C154-4BDE-B8D2-84E82167543D}"/>
            </c:ext>
          </c:extLst>
        </c:ser>
        <c:ser>
          <c:idx val="1"/>
          <c:order val="1"/>
          <c:tx>
            <c:v>Credit institutions' lending to the corporate sector</c:v>
          </c:tx>
          <c:marker>
            <c:symbol val="none"/>
          </c:marker>
          <c:cat>
            <c:numRef>
              <c:f>'Credit growth'!$A$7:$A$504</c:f>
              <c:numCache>
                <c:formatCode>m/d/yyyy</c:formatCode>
                <c:ptCount val="172"/>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44104</c:v>
                </c:pt>
                <c:pt idx="167">
                  <c:v>44196</c:v>
                </c:pt>
                <c:pt idx="168">
                  <c:v>44286</c:v>
                </c:pt>
                <c:pt idx="169">
                  <c:v>44377</c:v>
                </c:pt>
                <c:pt idx="170">
                  <c:v>44469</c:v>
                </c:pt>
                <c:pt idx="171">
                  <c:v>44500</c:v>
                </c:pt>
              </c:numCache>
            </c:numRef>
          </c:cat>
          <c:val>
            <c:numRef>
              <c:f>'Credit growth'!$F$7:$F$504</c:f>
              <c:numCache>
                <c:formatCode>0.00</c:formatCode>
                <c:ptCount val="172"/>
                <c:pt idx="12">
                  <c:v>10.110982098534539</c:v>
                </c:pt>
                <c:pt idx="13">
                  <c:v>8.9422454716548305</c:v>
                </c:pt>
                <c:pt idx="14">
                  <c:v>8.8693195999870689</c:v>
                </c:pt>
                <c:pt idx="15">
                  <c:v>8.1618139768957256</c:v>
                </c:pt>
                <c:pt idx="16">
                  <c:v>8.0551197063614808</c:v>
                </c:pt>
                <c:pt idx="17">
                  <c:v>8.8633579544880483</c:v>
                </c:pt>
                <c:pt idx="18">
                  <c:v>9.5212355024768094</c:v>
                </c:pt>
                <c:pt idx="19">
                  <c:v>13.062246264354327</c:v>
                </c:pt>
                <c:pt idx="20">
                  <c:v>13.110601993165716</c:v>
                </c:pt>
                <c:pt idx="21">
                  <c:v>15.186392336608412</c:v>
                </c:pt>
                <c:pt idx="22">
                  <c:v>16.143545530069446</c:v>
                </c:pt>
                <c:pt idx="23">
                  <c:v>19.128340674597922</c:v>
                </c:pt>
                <c:pt idx="24">
                  <c:v>19.484053284859627</c:v>
                </c:pt>
                <c:pt idx="25">
                  <c:v>17.820149460734669</c:v>
                </c:pt>
                <c:pt idx="26">
                  <c:v>17.752342914364029</c:v>
                </c:pt>
                <c:pt idx="27">
                  <c:v>25.653082646704274</c:v>
                </c:pt>
                <c:pt idx="28">
                  <c:v>28.172218566552544</c:v>
                </c:pt>
                <c:pt idx="29">
                  <c:v>32.15449881463266</c:v>
                </c:pt>
                <c:pt idx="30">
                  <c:v>28.011776797770828</c:v>
                </c:pt>
                <c:pt idx="31">
                  <c:v>21.214784966433985</c:v>
                </c:pt>
                <c:pt idx="32">
                  <c:v>15.77593572704783</c:v>
                </c:pt>
                <c:pt idx="33">
                  <c:v>13.708738496139606</c:v>
                </c:pt>
                <c:pt idx="34">
                  <c:v>15.946085851848579</c:v>
                </c:pt>
                <c:pt idx="35">
                  <c:v>17.449943245944667</c:v>
                </c:pt>
                <c:pt idx="36">
                  <c:v>17.949926382690062</c:v>
                </c:pt>
                <c:pt idx="37">
                  <c:v>15.943168218480942</c:v>
                </c:pt>
                <c:pt idx="38">
                  <c:v>16.81243888417572</c:v>
                </c:pt>
                <c:pt idx="39">
                  <c:v>16.210156256648787</c:v>
                </c:pt>
                <c:pt idx="40">
                  <c:v>16.026243487342718</c:v>
                </c:pt>
                <c:pt idx="41">
                  <c:v>14.941501502325538</c:v>
                </c:pt>
                <c:pt idx="42">
                  <c:v>13.767573874345995</c:v>
                </c:pt>
                <c:pt idx="43">
                  <c:v>11.459178672827864</c:v>
                </c:pt>
                <c:pt idx="44">
                  <c:v>11.736494928060392</c:v>
                </c:pt>
                <c:pt idx="45">
                  <c:v>9.1846708086467324</c:v>
                </c:pt>
                <c:pt idx="46">
                  <c:v>10.274238677978143</c:v>
                </c:pt>
                <c:pt idx="47">
                  <c:v>5.2435006211799084</c:v>
                </c:pt>
                <c:pt idx="48">
                  <c:v>11.189244319021331</c:v>
                </c:pt>
                <c:pt idx="49">
                  <c:v>13.08168145730404</c:v>
                </c:pt>
                <c:pt idx="50">
                  <c:v>8.7711162759727337</c:v>
                </c:pt>
                <c:pt idx="51">
                  <c:v>9.1834359410362119</c:v>
                </c:pt>
                <c:pt idx="52">
                  <c:v>2.0338712802470793</c:v>
                </c:pt>
                <c:pt idx="53">
                  <c:v>-1.2863578598815262</c:v>
                </c:pt>
                <c:pt idx="54">
                  <c:v>-2.5495121679449007</c:v>
                </c:pt>
                <c:pt idx="55">
                  <c:v>-6.9339149362666603</c:v>
                </c:pt>
                <c:pt idx="56">
                  <c:v>-7.7492260217988935</c:v>
                </c:pt>
                <c:pt idx="57">
                  <c:v>-7.2543309744769751</c:v>
                </c:pt>
                <c:pt idx="58">
                  <c:v>-6.6669547060322802</c:v>
                </c:pt>
                <c:pt idx="59">
                  <c:v>-8.2989158956375153</c:v>
                </c:pt>
                <c:pt idx="60">
                  <c:v>-6.5398777258809933</c:v>
                </c:pt>
                <c:pt idx="61">
                  <c:v>-7.1633406454266186</c:v>
                </c:pt>
                <c:pt idx="62">
                  <c:v>-8.1745740507390359</c:v>
                </c:pt>
                <c:pt idx="63">
                  <c:v>-4.9705482639963776</c:v>
                </c:pt>
                <c:pt idx="64">
                  <c:v>-5.3740196037076249</c:v>
                </c:pt>
                <c:pt idx="65">
                  <c:v>-4.2697672262117408</c:v>
                </c:pt>
                <c:pt idx="66">
                  <c:v>-0.8892434828577378</c:v>
                </c:pt>
                <c:pt idx="67">
                  <c:v>1.5024099087467269</c:v>
                </c:pt>
                <c:pt idx="68">
                  <c:v>3.3292248986558581</c:v>
                </c:pt>
                <c:pt idx="69">
                  <c:v>2.9661365643833815</c:v>
                </c:pt>
                <c:pt idx="70">
                  <c:v>3.4757012831745815</c:v>
                </c:pt>
                <c:pt idx="71">
                  <c:v>1.6576452950629594</c:v>
                </c:pt>
                <c:pt idx="72">
                  <c:v>2.0758715981005649</c:v>
                </c:pt>
                <c:pt idx="73">
                  <c:v>3.7720190654329633</c:v>
                </c:pt>
                <c:pt idx="74">
                  <c:v>4.1758385721559099</c:v>
                </c:pt>
                <c:pt idx="75">
                  <c:v>5.5388869883740588</c:v>
                </c:pt>
                <c:pt idx="76">
                  <c:v>5.8681267321566866</c:v>
                </c:pt>
                <c:pt idx="77">
                  <c:v>6.8065018048590664</c:v>
                </c:pt>
                <c:pt idx="78">
                  <c:v>7.7403543114739737</c:v>
                </c:pt>
                <c:pt idx="79">
                  <c:v>8.4568312282780269</c:v>
                </c:pt>
                <c:pt idx="80">
                  <c:v>8.1595761641526821</c:v>
                </c:pt>
                <c:pt idx="81">
                  <c:v>10.680128627751383</c:v>
                </c:pt>
                <c:pt idx="82">
                  <c:v>8.7913215565209804</c:v>
                </c:pt>
                <c:pt idx="83">
                  <c:v>9.1517599624856061</c:v>
                </c:pt>
                <c:pt idx="84">
                  <c:v>6.5523951681715875</c:v>
                </c:pt>
                <c:pt idx="85">
                  <c:v>3.089419925689163</c:v>
                </c:pt>
                <c:pt idx="86">
                  <c:v>6.7373275176287883</c:v>
                </c:pt>
                <c:pt idx="87">
                  <c:v>3.8492382815447979</c:v>
                </c:pt>
                <c:pt idx="88">
                  <c:v>9.2785225777897153</c:v>
                </c:pt>
                <c:pt idx="89">
                  <c:v>8.4877504655499703</c:v>
                </c:pt>
                <c:pt idx="90">
                  <c:v>6.2259602906188816</c:v>
                </c:pt>
                <c:pt idx="91">
                  <c:v>7.9415197471166099</c:v>
                </c:pt>
                <c:pt idx="92">
                  <c:v>4.1693618006366062</c:v>
                </c:pt>
                <c:pt idx="93">
                  <c:v>4.4210542358610327</c:v>
                </c:pt>
                <c:pt idx="94">
                  <c:v>2.4646349880997453</c:v>
                </c:pt>
                <c:pt idx="95">
                  <c:v>2.2730198994382222</c:v>
                </c:pt>
                <c:pt idx="96">
                  <c:v>4.2023826021373667</c:v>
                </c:pt>
                <c:pt idx="97">
                  <c:v>5.220284755533755</c:v>
                </c:pt>
                <c:pt idx="98">
                  <c:v>5.3308542667718672</c:v>
                </c:pt>
                <c:pt idx="99">
                  <c:v>6.0695066202781867</c:v>
                </c:pt>
                <c:pt idx="100">
                  <c:v>6.3520896438571617</c:v>
                </c:pt>
                <c:pt idx="101">
                  <c:v>6.4681904483175234</c:v>
                </c:pt>
                <c:pt idx="102">
                  <c:v>7.3474789822496112</c:v>
                </c:pt>
                <c:pt idx="103">
                  <c:v>8.2655843449430222</c:v>
                </c:pt>
                <c:pt idx="104">
                  <c:v>8.1994044102917218</c:v>
                </c:pt>
                <c:pt idx="105">
                  <c:v>9.7186609221647799</c:v>
                </c:pt>
                <c:pt idx="106">
                  <c:v>10.275744335360093</c:v>
                </c:pt>
                <c:pt idx="107">
                  <c:v>13.589287161167384</c:v>
                </c:pt>
                <c:pt idx="108">
                  <c:v>12.832669203853975</c:v>
                </c:pt>
                <c:pt idx="109">
                  <c:v>15.083982598962775</c:v>
                </c:pt>
                <c:pt idx="110">
                  <c:v>16.323396989893936</c:v>
                </c:pt>
                <c:pt idx="111">
                  <c:v>15.658242060982808</c:v>
                </c:pt>
                <c:pt idx="112">
                  <c:v>16.986499278602473</c:v>
                </c:pt>
                <c:pt idx="113">
                  <c:v>15.541289774982904</c:v>
                </c:pt>
                <c:pt idx="114">
                  <c:v>15.280831176967723</c:v>
                </c:pt>
                <c:pt idx="115">
                  <c:v>16.552619133430603</c:v>
                </c:pt>
                <c:pt idx="116">
                  <c:v>14.991265623049731</c:v>
                </c:pt>
                <c:pt idx="117">
                  <c:v>14.403082267405253</c:v>
                </c:pt>
                <c:pt idx="118">
                  <c:v>12.72159296675679</c:v>
                </c:pt>
                <c:pt idx="119">
                  <c:v>10.815063143961346</c:v>
                </c:pt>
                <c:pt idx="120">
                  <c:v>5.7218519718585714</c:v>
                </c:pt>
                <c:pt idx="121">
                  <c:v>1.6694799033550867</c:v>
                </c:pt>
                <c:pt idx="122">
                  <c:v>-1.0149820079723981</c:v>
                </c:pt>
                <c:pt idx="123">
                  <c:v>-3.9812439191635907</c:v>
                </c:pt>
                <c:pt idx="124">
                  <c:v>-1.3125583091996296</c:v>
                </c:pt>
                <c:pt idx="125">
                  <c:v>-2.393654872510087E-2</c:v>
                </c:pt>
                <c:pt idx="126">
                  <c:v>0.25405889559362294</c:v>
                </c:pt>
                <c:pt idx="127">
                  <c:v>-0.52901174763975156</c:v>
                </c:pt>
                <c:pt idx="128">
                  <c:v>-1.5111280395670779</c:v>
                </c:pt>
                <c:pt idx="129">
                  <c:v>-3.4495570715172286</c:v>
                </c:pt>
                <c:pt idx="130">
                  <c:v>-2.3392787119333014</c:v>
                </c:pt>
                <c:pt idx="131">
                  <c:v>-3.3224515346267691</c:v>
                </c:pt>
                <c:pt idx="132">
                  <c:v>-2.4954588695664026</c:v>
                </c:pt>
                <c:pt idx="133">
                  <c:v>-0.90722071426292406</c:v>
                </c:pt>
                <c:pt idx="134">
                  <c:v>-2.3144537748315153</c:v>
                </c:pt>
                <c:pt idx="135">
                  <c:v>-2.5034210365665777</c:v>
                </c:pt>
                <c:pt idx="136">
                  <c:v>-3.1083795311987572</c:v>
                </c:pt>
                <c:pt idx="137">
                  <c:v>-3.3221867127825599</c:v>
                </c:pt>
                <c:pt idx="138">
                  <c:v>-1.0660453752160071</c:v>
                </c:pt>
                <c:pt idx="139">
                  <c:v>-0.22167271449501369</c:v>
                </c:pt>
                <c:pt idx="140">
                  <c:v>1.4568066260697954</c:v>
                </c:pt>
                <c:pt idx="141">
                  <c:v>0.73590203112230412</c:v>
                </c:pt>
                <c:pt idx="142">
                  <c:v>0.57140933105908065</c:v>
                </c:pt>
                <c:pt idx="143">
                  <c:v>1.5047957548044666</c:v>
                </c:pt>
                <c:pt idx="144">
                  <c:v>0.53445332130233059</c:v>
                </c:pt>
                <c:pt idx="145">
                  <c:v>1.4817535899178669</c:v>
                </c:pt>
                <c:pt idx="146">
                  <c:v>1.0042760845307308</c:v>
                </c:pt>
                <c:pt idx="147">
                  <c:v>0.44918793777399824</c:v>
                </c:pt>
                <c:pt idx="148">
                  <c:v>1.5436507136225908</c:v>
                </c:pt>
                <c:pt idx="149">
                  <c:v>2.1233727494670118</c:v>
                </c:pt>
                <c:pt idx="150">
                  <c:v>2.4499050866791716</c:v>
                </c:pt>
                <c:pt idx="151">
                  <c:v>3.4099103438187228</c:v>
                </c:pt>
                <c:pt idx="152">
                  <c:v>4.8496762031249085</c:v>
                </c:pt>
                <c:pt idx="153">
                  <c:v>4.2985855289317865</c:v>
                </c:pt>
                <c:pt idx="154">
                  <c:v>4.3270861957133366</c:v>
                </c:pt>
                <c:pt idx="155">
                  <c:v>2.4069440882704907</c:v>
                </c:pt>
                <c:pt idx="156">
                  <c:v>1.6129786936273094</c:v>
                </c:pt>
                <c:pt idx="157">
                  <c:v>2.7332849630247402</c:v>
                </c:pt>
                <c:pt idx="158">
                  <c:v>3.175761116484499</c:v>
                </c:pt>
                <c:pt idx="159">
                  <c:v>5.2469294705102421</c:v>
                </c:pt>
                <c:pt idx="160">
                  <c:v>4.8127929651707646</c:v>
                </c:pt>
                <c:pt idx="161">
                  <c:v>3.1969686832625577</c:v>
                </c:pt>
                <c:pt idx="162">
                  <c:v>3.8390981101475763</c:v>
                </c:pt>
                <c:pt idx="163">
                  <c:v>4.2154882328333976</c:v>
                </c:pt>
                <c:pt idx="164">
                  <c:v>3.5580635257244975</c:v>
                </c:pt>
                <c:pt idx="165">
                  <c:v>2.4624767217013677</c:v>
                </c:pt>
                <c:pt idx="166">
                  <c:v>1.7014001303899962</c:v>
                </c:pt>
                <c:pt idx="167">
                  <c:v>1.5257134491739821</c:v>
                </c:pt>
                <c:pt idx="168">
                  <c:v>1.007000593464169</c:v>
                </c:pt>
                <c:pt idx="169">
                  <c:v>3.0570375241573133</c:v>
                </c:pt>
                <c:pt idx="170">
                  <c:v>5.1028738861728984</c:v>
                </c:pt>
                <c:pt idx="171">
                  <c:v>5.3703297418912443</c:v>
                </c:pt>
              </c:numCache>
            </c:numRef>
          </c:val>
          <c:smooth val="0"/>
          <c:extLst>
            <c:ext xmlns:c16="http://schemas.microsoft.com/office/drawing/2014/chart" uri="{C3380CC4-5D6E-409C-BE32-E72D297353CC}">
              <c16:uniqueId val="{00000001-C154-4BDE-B8D2-84E82167543D}"/>
            </c:ext>
          </c:extLst>
        </c:ser>
        <c:ser>
          <c:idx val="2"/>
          <c:order val="2"/>
          <c:tx>
            <c:v>Credit institutions' lending to households</c:v>
          </c:tx>
          <c:marker>
            <c:symbol val="none"/>
          </c:marker>
          <c:cat>
            <c:numRef>
              <c:f>'Credit growth'!$A$7:$A$504</c:f>
              <c:numCache>
                <c:formatCode>m/d/yyyy</c:formatCode>
                <c:ptCount val="172"/>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44104</c:v>
                </c:pt>
                <c:pt idx="167">
                  <c:v>44196</c:v>
                </c:pt>
                <c:pt idx="168">
                  <c:v>44286</c:v>
                </c:pt>
                <c:pt idx="169">
                  <c:v>44377</c:v>
                </c:pt>
                <c:pt idx="170">
                  <c:v>44469</c:v>
                </c:pt>
                <c:pt idx="171">
                  <c:v>44500</c:v>
                </c:pt>
              </c:numCache>
            </c:numRef>
          </c:cat>
          <c:val>
            <c:numRef>
              <c:f>'Credit growth'!$G$7:$G$504</c:f>
              <c:numCache>
                <c:formatCode>0.00</c:formatCode>
                <c:ptCount val="172"/>
                <c:pt idx="12">
                  <c:v>6.9129021795858892</c:v>
                </c:pt>
                <c:pt idx="13">
                  <c:v>6.5233594759938285</c:v>
                </c:pt>
                <c:pt idx="14">
                  <c:v>6.4151836863824085</c:v>
                </c:pt>
                <c:pt idx="15">
                  <c:v>5.9214352034042905</c:v>
                </c:pt>
                <c:pt idx="16">
                  <c:v>6.4187160638696561</c:v>
                </c:pt>
                <c:pt idx="17">
                  <c:v>7.7773853993129638</c:v>
                </c:pt>
                <c:pt idx="18">
                  <c:v>8.7176860804926157</c:v>
                </c:pt>
                <c:pt idx="19">
                  <c:v>10.748396392273584</c:v>
                </c:pt>
                <c:pt idx="20">
                  <c:v>13.514654794112179</c:v>
                </c:pt>
                <c:pt idx="21">
                  <c:v>14.350274473410884</c:v>
                </c:pt>
                <c:pt idx="22">
                  <c:v>15.133867279424983</c:v>
                </c:pt>
                <c:pt idx="23">
                  <c:v>14.305232718343852</c:v>
                </c:pt>
                <c:pt idx="24">
                  <c:v>13.596011500475669</c:v>
                </c:pt>
                <c:pt idx="25">
                  <c:v>14.092338784060399</c:v>
                </c:pt>
                <c:pt idx="26">
                  <c:v>13.778205706067936</c:v>
                </c:pt>
                <c:pt idx="27">
                  <c:v>19.258282452935639</c:v>
                </c:pt>
                <c:pt idx="28">
                  <c:v>19.814799414924899</c:v>
                </c:pt>
                <c:pt idx="29">
                  <c:v>20.208882120259798</c:v>
                </c:pt>
                <c:pt idx="30">
                  <c:v>22.862722026630912</c:v>
                </c:pt>
                <c:pt idx="31">
                  <c:v>18.716131130688108</c:v>
                </c:pt>
                <c:pt idx="32">
                  <c:v>15.796389632303098</c:v>
                </c:pt>
                <c:pt idx="33">
                  <c:v>12.845021024983572</c:v>
                </c:pt>
                <c:pt idx="34">
                  <c:v>10.247474474079411</c:v>
                </c:pt>
                <c:pt idx="35">
                  <c:v>8.9365814053132588</c:v>
                </c:pt>
                <c:pt idx="36">
                  <c:v>8.4692560582534817</c:v>
                </c:pt>
                <c:pt idx="37">
                  <c:v>6.8261835487253508</c:v>
                </c:pt>
                <c:pt idx="38">
                  <c:v>5.7232189419993418</c:v>
                </c:pt>
                <c:pt idx="39">
                  <c:v>3.79614520287479</c:v>
                </c:pt>
                <c:pt idx="40">
                  <c:v>3.0466101686634106</c:v>
                </c:pt>
                <c:pt idx="41">
                  <c:v>3.3152892967950987</c:v>
                </c:pt>
                <c:pt idx="42">
                  <c:v>2.2911203269842417</c:v>
                </c:pt>
                <c:pt idx="43">
                  <c:v>2.7139085755177206</c:v>
                </c:pt>
                <c:pt idx="44">
                  <c:v>3.8370447443802691</c:v>
                </c:pt>
                <c:pt idx="45">
                  <c:v>3.0943634527453412</c:v>
                </c:pt>
                <c:pt idx="46">
                  <c:v>2.2091030870061479</c:v>
                </c:pt>
                <c:pt idx="47">
                  <c:v>2.7488480136825588</c:v>
                </c:pt>
                <c:pt idx="48">
                  <c:v>-0.35774017315268747</c:v>
                </c:pt>
                <c:pt idx="49">
                  <c:v>9.0754562668382555E-2</c:v>
                </c:pt>
                <c:pt idx="50">
                  <c:v>-4.380448549012872E-2</c:v>
                </c:pt>
                <c:pt idx="51">
                  <c:v>-0.6196477319845628</c:v>
                </c:pt>
                <c:pt idx="52">
                  <c:v>0.42542699875183221</c:v>
                </c:pt>
                <c:pt idx="53">
                  <c:v>-0.40654200131244878</c:v>
                </c:pt>
                <c:pt idx="54">
                  <c:v>2.1502273391371673E-3</c:v>
                </c:pt>
                <c:pt idx="55">
                  <c:v>-0.59998402326641997</c:v>
                </c:pt>
                <c:pt idx="56">
                  <c:v>-1.80325652184119</c:v>
                </c:pt>
                <c:pt idx="57">
                  <c:v>-1.9894015353707273</c:v>
                </c:pt>
                <c:pt idx="58">
                  <c:v>-0.85934290546504366</c:v>
                </c:pt>
                <c:pt idx="59">
                  <c:v>1.9524722270951367</c:v>
                </c:pt>
                <c:pt idx="60">
                  <c:v>5.4155517725575475</c:v>
                </c:pt>
                <c:pt idx="61">
                  <c:v>6.0657299250502561</c:v>
                </c:pt>
                <c:pt idx="62">
                  <c:v>5.0838385945170872</c:v>
                </c:pt>
                <c:pt idx="63">
                  <c:v>2.2396741384348884</c:v>
                </c:pt>
                <c:pt idx="64">
                  <c:v>1.2187580945135945</c:v>
                </c:pt>
                <c:pt idx="65">
                  <c:v>2.0324005979480031</c:v>
                </c:pt>
                <c:pt idx="66">
                  <c:v>2.5627350223141665</c:v>
                </c:pt>
                <c:pt idx="67">
                  <c:v>4.7099525298258893</c:v>
                </c:pt>
                <c:pt idx="68">
                  <c:v>5.9159846602118149</c:v>
                </c:pt>
                <c:pt idx="69">
                  <c:v>6.3434660516893837</c:v>
                </c:pt>
                <c:pt idx="70">
                  <c:v>7.553208505540443</c:v>
                </c:pt>
                <c:pt idx="71">
                  <c:v>6.8868363503927776</c:v>
                </c:pt>
                <c:pt idx="72">
                  <c:v>6.7800747662213778</c:v>
                </c:pt>
                <c:pt idx="73">
                  <c:v>7.4964670184896498</c:v>
                </c:pt>
                <c:pt idx="74">
                  <c:v>8.5979697784394293</c:v>
                </c:pt>
                <c:pt idx="75">
                  <c:v>9.1582730653551927</c:v>
                </c:pt>
                <c:pt idx="76">
                  <c:v>10.492999946144899</c:v>
                </c:pt>
                <c:pt idx="77">
                  <c:v>11.278329513031959</c:v>
                </c:pt>
                <c:pt idx="78">
                  <c:v>11.153279929804661</c:v>
                </c:pt>
                <c:pt idx="79">
                  <c:v>10.325959460428358</c:v>
                </c:pt>
                <c:pt idx="80">
                  <c:v>10.112656390718877</c:v>
                </c:pt>
                <c:pt idx="81">
                  <c:v>8.6312620677441387</c:v>
                </c:pt>
                <c:pt idx="82">
                  <c:v>7.5297338898945076</c:v>
                </c:pt>
                <c:pt idx="83">
                  <c:v>6.7697868505119496</c:v>
                </c:pt>
                <c:pt idx="84">
                  <c:v>6.7114954800989501</c:v>
                </c:pt>
                <c:pt idx="85">
                  <c:v>6.4633681916482111</c:v>
                </c:pt>
                <c:pt idx="86">
                  <c:v>6.191112963821821</c:v>
                </c:pt>
                <c:pt idx="87">
                  <c:v>7.2212324471584211</c:v>
                </c:pt>
                <c:pt idx="88">
                  <c:v>6.1587880972092224</c:v>
                </c:pt>
                <c:pt idx="89">
                  <c:v>6.4704655714547865</c:v>
                </c:pt>
                <c:pt idx="90">
                  <c:v>6.8414476575503702</c:v>
                </c:pt>
                <c:pt idx="91">
                  <c:v>8.4212235287532735</c:v>
                </c:pt>
                <c:pt idx="92">
                  <c:v>7.8730522292510985</c:v>
                </c:pt>
                <c:pt idx="93">
                  <c:v>7.8388535626559674</c:v>
                </c:pt>
                <c:pt idx="94">
                  <c:v>9.1066031085996322</c:v>
                </c:pt>
                <c:pt idx="95">
                  <c:v>6.8418799983815726</c:v>
                </c:pt>
                <c:pt idx="96">
                  <c:v>7.9505398936978944</c:v>
                </c:pt>
                <c:pt idx="97">
                  <c:v>7.9746564266837794</c:v>
                </c:pt>
                <c:pt idx="98">
                  <c:v>6.9776925722088601</c:v>
                </c:pt>
                <c:pt idx="99">
                  <c:v>8.0712337669172065</c:v>
                </c:pt>
                <c:pt idx="100">
                  <c:v>7.9393047778764991</c:v>
                </c:pt>
                <c:pt idx="101">
                  <c:v>8.8407875960131665</c:v>
                </c:pt>
                <c:pt idx="102">
                  <c:v>8.5222276852012548</c:v>
                </c:pt>
                <c:pt idx="103">
                  <c:v>8.8924726590220224</c:v>
                </c:pt>
                <c:pt idx="104">
                  <c:v>10.232213257665524</c:v>
                </c:pt>
                <c:pt idx="105">
                  <c:v>11.267204281582121</c:v>
                </c:pt>
                <c:pt idx="106">
                  <c:v>13.264732851489015</c:v>
                </c:pt>
                <c:pt idx="107">
                  <c:v>14.264159238858909</c:v>
                </c:pt>
                <c:pt idx="108">
                  <c:v>14.502084248750169</c:v>
                </c:pt>
                <c:pt idx="109">
                  <c:v>14.203460992739171</c:v>
                </c:pt>
                <c:pt idx="110">
                  <c:v>13.616073190801913</c:v>
                </c:pt>
                <c:pt idx="111">
                  <c:v>13.178360024530944</c:v>
                </c:pt>
                <c:pt idx="112">
                  <c:v>12.053189182170598</c:v>
                </c:pt>
                <c:pt idx="113">
                  <c:v>11.462983627491852</c:v>
                </c:pt>
                <c:pt idx="114">
                  <c:v>11.20404251542897</c:v>
                </c:pt>
                <c:pt idx="115">
                  <c:v>11.156565751807346</c:v>
                </c:pt>
                <c:pt idx="116">
                  <c:v>10.288466620267766</c:v>
                </c:pt>
                <c:pt idx="117">
                  <c:v>9.4490596972159899</c:v>
                </c:pt>
                <c:pt idx="118">
                  <c:v>8.3953179696692803</c:v>
                </c:pt>
                <c:pt idx="119">
                  <c:v>5.3609479332656473</c:v>
                </c:pt>
                <c:pt idx="120">
                  <c:v>4.5037674656338345</c:v>
                </c:pt>
                <c:pt idx="121">
                  <c:v>2.9206908636134843</c:v>
                </c:pt>
                <c:pt idx="122">
                  <c:v>1.9823193941089556</c:v>
                </c:pt>
                <c:pt idx="123">
                  <c:v>2.9798600895895033</c:v>
                </c:pt>
                <c:pt idx="124">
                  <c:v>2.3870997110419623</c:v>
                </c:pt>
                <c:pt idx="125">
                  <c:v>2.4256310772138967</c:v>
                </c:pt>
                <c:pt idx="126">
                  <c:v>2.4233846542565107</c:v>
                </c:pt>
                <c:pt idx="127">
                  <c:v>1.6393229177414925</c:v>
                </c:pt>
                <c:pt idx="128">
                  <c:v>1.3036387450849451</c:v>
                </c:pt>
                <c:pt idx="129">
                  <c:v>0.93627573081964677</c:v>
                </c:pt>
                <c:pt idx="130">
                  <c:v>0.54885197956755505</c:v>
                </c:pt>
                <c:pt idx="131">
                  <c:v>0.8788343520476305</c:v>
                </c:pt>
                <c:pt idx="132">
                  <c:v>1.0748083613838499</c:v>
                </c:pt>
                <c:pt idx="133">
                  <c:v>1.2318679817476363</c:v>
                </c:pt>
                <c:pt idx="134">
                  <c:v>1.0216124243291214</c:v>
                </c:pt>
                <c:pt idx="135">
                  <c:v>0.54123165028807652</c:v>
                </c:pt>
                <c:pt idx="136">
                  <c:v>0.45268736406685051</c:v>
                </c:pt>
                <c:pt idx="137">
                  <c:v>0.19794732284921235</c:v>
                </c:pt>
                <c:pt idx="138">
                  <c:v>0.18834163694856354</c:v>
                </c:pt>
                <c:pt idx="139">
                  <c:v>0.15189983310133215</c:v>
                </c:pt>
                <c:pt idx="140">
                  <c:v>-0.41786765457086927</c:v>
                </c:pt>
                <c:pt idx="141">
                  <c:v>-0.61143673721059111</c:v>
                </c:pt>
                <c:pt idx="142">
                  <c:v>-0.35704516902346217</c:v>
                </c:pt>
                <c:pt idx="143">
                  <c:v>-0.12241999549412741</c:v>
                </c:pt>
                <c:pt idx="144">
                  <c:v>0.34398130334762911</c:v>
                </c:pt>
                <c:pt idx="145">
                  <c:v>0.86930473497210947</c:v>
                </c:pt>
                <c:pt idx="146">
                  <c:v>0.99194688995933866</c:v>
                </c:pt>
                <c:pt idx="147">
                  <c:v>0.71697611053156418</c:v>
                </c:pt>
                <c:pt idx="148">
                  <c:v>0.75023338633308789</c:v>
                </c:pt>
                <c:pt idx="149">
                  <c:v>0.60213790063130546</c:v>
                </c:pt>
                <c:pt idx="150">
                  <c:v>0.80681822543251513</c:v>
                </c:pt>
                <c:pt idx="151">
                  <c:v>0.80159927039418211</c:v>
                </c:pt>
                <c:pt idx="152">
                  <c:v>0.98860285615420818</c:v>
                </c:pt>
                <c:pt idx="153">
                  <c:v>1.0254015096754054</c:v>
                </c:pt>
                <c:pt idx="154">
                  <c:v>0.82338823146808071</c:v>
                </c:pt>
                <c:pt idx="155">
                  <c:v>0.84205645977439847</c:v>
                </c:pt>
                <c:pt idx="156">
                  <c:v>1.0940081814383884</c:v>
                </c:pt>
                <c:pt idx="157">
                  <c:v>1.2430578067280429</c:v>
                </c:pt>
                <c:pt idx="158">
                  <c:v>1.1497768534888486</c:v>
                </c:pt>
                <c:pt idx="159">
                  <c:v>1.211365687332866</c:v>
                </c:pt>
                <c:pt idx="160">
                  <c:v>0.94619055327143098</c:v>
                </c:pt>
                <c:pt idx="161">
                  <c:v>0.99342342204213896</c:v>
                </c:pt>
                <c:pt idx="162">
                  <c:v>1.3840829800858767</c:v>
                </c:pt>
                <c:pt idx="163">
                  <c:v>1.5127146331814112</c:v>
                </c:pt>
                <c:pt idx="164">
                  <c:v>1.6754344667320176</c:v>
                </c:pt>
                <c:pt idx="165">
                  <c:v>1.2317768932354367</c:v>
                </c:pt>
                <c:pt idx="166">
                  <c:v>1.2203539013865283</c:v>
                </c:pt>
                <c:pt idx="167">
                  <c:v>1.3627837619885286</c:v>
                </c:pt>
                <c:pt idx="168">
                  <c:v>1.8580377134689741</c:v>
                </c:pt>
                <c:pt idx="169">
                  <c:v>2.4895864676245383</c:v>
                </c:pt>
                <c:pt idx="170">
                  <c:v>2.6061652716208084</c:v>
                </c:pt>
                <c:pt idx="171">
                  <c:v>2.6433588866251023</c:v>
                </c:pt>
              </c:numCache>
            </c:numRef>
          </c:val>
          <c:smooth val="0"/>
          <c:extLst>
            <c:ext xmlns:c16="http://schemas.microsoft.com/office/drawing/2014/chart" uri="{C3380CC4-5D6E-409C-BE32-E72D297353CC}">
              <c16:uniqueId val="{00000002-C154-4BDE-B8D2-84E82167543D}"/>
            </c:ext>
          </c:extLst>
        </c:ser>
        <c:dLbls>
          <c:showLegendKey val="0"/>
          <c:showVal val="0"/>
          <c:showCatName val="0"/>
          <c:showSerName val="0"/>
          <c:showPercent val="0"/>
          <c:showBubbleSize val="0"/>
        </c:dLbls>
        <c:smooth val="0"/>
        <c:axId val="216500096"/>
        <c:axId val="216501632"/>
      </c:lineChart>
      <c:dateAx>
        <c:axId val="216500096"/>
        <c:scaling>
          <c:orientation val="minMax"/>
          <c:min val="29221"/>
        </c:scaling>
        <c:delete val="0"/>
        <c:axPos val="b"/>
        <c:numFmt formatCode="yyyy" sourceLinked="0"/>
        <c:majorTickMark val="out"/>
        <c:minorTickMark val="out"/>
        <c:tickLblPos val="nextTo"/>
        <c:crossAx val="216501632"/>
        <c:crossesAt val="-50"/>
        <c:auto val="1"/>
        <c:lblOffset val="100"/>
        <c:baseTimeUnit val="months"/>
        <c:majorUnit val="36"/>
        <c:majorTimeUnit val="months"/>
        <c:minorUnit val="12"/>
        <c:minorTimeUnit val="months"/>
      </c:dateAx>
      <c:valAx>
        <c:axId val="216501632"/>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216500096"/>
        <c:crosses val="autoZero"/>
        <c:crossBetween val="between"/>
      </c:valAx>
    </c:plotArea>
    <c:legend>
      <c:legendPos val="r"/>
      <c:layout>
        <c:manualLayout>
          <c:xMode val="edge"/>
          <c:yMode val="edge"/>
          <c:x val="1.1745245339000386E-2"/>
          <c:y val="0.93474353682012623"/>
          <c:w val="0.84372309064815176"/>
          <c:h val="6.5256463179873742E-2"/>
        </c:manualLayout>
      </c:layout>
      <c:overlay val="0"/>
    </c:legend>
    <c:plotVisOnly val="1"/>
    <c:dispBlanksAs val="span"/>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833085159567572E-2"/>
          <c:y val="5.6966383905186775E-2"/>
          <c:w val="0.90212410553851741"/>
          <c:h val="0.82311759219952352"/>
        </c:manualLayout>
      </c:layout>
      <c:barChart>
        <c:barDir val="col"/>
        <c:grouping val="clustered"/>
        <c:varyColors val="0"/>
        <c:ser>
          <c:idx val="0"/>
          <c:order val="2"/>
          <c:tx>
            <c:v>Credit-to-GDP gap (right-hand axis)</c:v>
          </c:tx>
          <c:spPr>
            <a:ln w="19050">
              <a:solidFill>
                <a:schemeClr val="accent1"/>
              </a:solidFill>
            </a:ln>
          </c:spPr>
          <c:invertIfNegative val="0"/>
          <c:cat>
            <c:numRef>
              <c:f>'Credit-to-GDP gap'!$A$7:$A$212</c:f>
              <c:numCache>
                <c:formatCode>m/d/yyyy</c:formatCode>
                <c:ptCount val="206"/>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numCache>
            </c:numRef>
          </c:cat>
          <c:val>
            <c:numRef>
              <c:f>'Credit-to-GDP gap'!$F$7:$F$212</c:f>
              <c:numCache>
                <c:formatCode>0.00</c:formatCode>
                <c:ptCount val="206"/>
                <c:pt idx="0">
                  <c:v>2.4676233564961194</c:v>
                </c:pt>
                <c:pt idx="1">
                  <c:v>1.617955779507227</c:v>
                </c:pt>
                <c:pt idx="2">
                  <c:v>1.0058168082112502</c:v>
                </c:pt>
                <c:pt idx="3">
                  <c:v>0.33270772633220247</c:v>
                </c:pt>
                <c:pt idx="4">
                  <c:v>0.20304435454390557</c:v>
                </c:pt>
                <c:pt idx="5">
                  <c:v>0.46523031155902572</c:v>
                </c:pt>
                <c:pt idx="6">
                  <c:v>-0.56437169525364084</c:v>
                </c:pt>
                <c:pt idx="7">
                  <c:v>-1.7746899977582729</c:v>
                </c:pt>
                <c:pt idx="8">
                  <c:v>-1.7966973098733376</c:v>
                </c:pt>
                <c:pt idx="9">
                  <c:v>-2.0080832513613558</c:v>
                </c:pt>
                <c:pt idx="10">
                  <c:v>-2.1010715017692405</c:v>
                </c:pt>
                <c:pt idx="11">
                  <c:v>-1.9572570829122071</c:v>
                </c:pt>
                <c:pt idx="12">
                  <c:v>-1.7112615668288242</c:v>
                </c:pt>
                <c:pt idx="13">
                  <c:v>-1.0873639101219084</c:v>
                </c:pt>
                <c:pt idx="14">
                  <c:v>0.49750663733719591</c:v>
                </c:pt>
                <c:pt idx="15">
                  <c:v>0.68720046426683723</c:v>
                </c:pt>
                <c:pt idx="16">
                  <c:v>1.3819159511320009</c:v>
                </c:pt>
                <c:pt idx="17">
                  <c:v>1.3550021650310669</c:v>
                </c:pt>
                <c:pt idx="18">
                  <c:v>1.4670956228942345</c:v>
                </c:pt>
                <c:pt idx="19">
                  <c:v>1.5196971422956835</c:v>
                </c:pt>
                <c:pt idx="20">
                  <c:v>1.1961853374527607</c:v>
                </c:pt>
                <c:pt idx="21">
                  <c:v>1.0152085313857242</c:v>
                </c:pt>
                <c:pt idx="22">
                  <c:v>0.56354442255722859</c:v>
                </c:pt>
                <c:pt idx="23">
                  <c:v>-0.6445522945182347</c:v>
                </c:pt>
                <c:pt idx="24">
                  <c:v>-2.2923214138898373</c:v>
                </c:pt>
                <c:pt idx="25">
                  <c:v>-4.412761374451037</c:v>
                </c:pt>
                <c:pt idx="26">
                  <c:v>-4.7405980265176026</c:v>
                </c:pt>
                <c:pt idx="27">
                  <c:v>-4.8792419090491705</c:v>
                </c:pt>
                <c:pt idx="28">
                  <c:v>-4.2150161618867656</c:v>
                </c:pt>
                <c:pt idx="29">
                  <c:v>-3.4075635184297823</c:v>
                </c:pt>
                <c:pt idx="30">
                  <c:v>-4.7370543375511147</c:v>
                </c:pt>
                <c:pt idx="31">
                  <c:v>-5.4480807074712203</c:v>
                </c:pt>
                <c:pt idx="32">
                  <c:v>-5.8129541185489018</c:v>
                </c:pt>
                <c:pt idx="33">
                  <c:v>-6.353627174575152</c:v>
                </c:pt>
                <c:pt idx="34">
                  <c:v>-6.1454418975049236</c:v>
                </c:pt>
                <c:pt idx="35">
                  <c:v>-5.7252964427749049</c:v>
                </c:pt>
                <c:pt idx="36">
                  <c:v>-5.7314840750894973</c:v>
                </c:pt>
                <c:pt idx="37">
                  <c:v>-5.4198112253130404</c:v>
                </c:pt>
                <c:pt idx="38">
                  <c:v>-4.8456570645235217</c:v>
                </c:pt>
                <c:pt idx="39">
                  <c:v>-5.3058972055687974</c:v>
                </c:pt>
                <c:pt idx="40">
                  <c:v>-5.9335079396433343</c:v>
                </c:pt>
                <c:pt idx="41">
                  <c:v>-6.088484187665415</c:v>
                </c:pt>
                <c:pt idx="42">
                  <c:v>-5.5267440203748066</c:v>
                </c:pt>
                <c:pt idx="43">
                  <c:v>-4.7808107857261888</c:v>
                </c:pt>
                <c:pt idx="44">
                  <c:v>-3.7733071492994128</c:v>
                </c:pt>
                <c:pt idx="45">
                  <c:v>-2.3793663604797501</c:v>
                </c:pt>
                <c:pt idx="46">
                  <c:v>-3.6452732062859354</c:v>
                </c:pt>
                <c:pt idx="47">
                  <c:v>-4.878742804942604</c:v>
                </c:pt>
                <c:pt idx="48">
                  <c:v>-5.9305034589526286</c:v>
                </c:pt>
                <c:pt idx="49">
                  <c:v>-6.5594877532772387</c:v>
                </c:pt>
                <c:pt idx="50">
                  <c:v>-8.2722729868717551</c:v>
                </c:pt>
                <c:pt idx="51">
                  <c:v>-9.9570510471766056</c:v>
                </c:pt>
                <c:pt idx="52">
                  <c:v>-10.19108791574439</c:v>
                </c:pt>
                <c:pt idx="53">
                  <c:v>-8.5313606228940984</c:v>
                </c:pt>
                <c:pt idx="54">
                  <c:v>-7.7142390840359241</c:v>
                </c:pt>
                <c:pt idx="55">
                  <c:v>-6.3661293218183204</c:v>
                </c:pt>
                <c:pt idx="56">
                  <c:v>-4.8887888164276632</c:v>
                </c:pt>
                <c:pt idx="57">
                  <c:v>-2.1790462435975257</c:v>
                </c:pt>
                <c:pt idx="58">
                  <c:v>-1.7617327703190853</c:v>
                </c:pt>
                <c:pt idx="59">
                  <c:v>5.1714597337038981E-2</c:v>
                </c:pt>
                <c:pt idx="60">
                  <c:v>1.5543911386089206</c:v>
                </c:pt>
                <c:pt idx="61">
                  <c:v>4.1982328458945091</c:v>
                </c:pt>
                <c:pt idx="62">
                  <c:v>4.5517786418949697</c:v>
                </c:pt>
                <c:pt idx="63">
                  <c:v>11.985962030751196</c:v>
                </c:pt>
                <c:pt idx="64">
                  <c:v>13.173661288192037</c:v>
                </c:pt>
                <c:pt idx="65">
                  <c:v>16.304240595732679</c:v>
                </c:pt>
                <c:pt idx="66">
                  <c:v>16.69395642308892</c:v>
                </c:pt>
                <c:pt idx="67">
                  <c:v>20.283508841792397</c:v>
                </c:pt>
                <c:pt idx="68">
                  <c:v>19.21570403484732</c:v>
                </c:pt>
                <c:pt idx="69">
                  <c:v>20.639233592356234</c:v>
                </c:pt>
                <c:pt idx="70">
                  <c:v>20.540321745573323</c:v>
                </c:pt>
                <c:pt idx="71">
                  <c:v>23.671784718095637</c:v>
                </c:pt>
                <c:pt idx="72">
                  <c:v>20.782347841695639</c:v>
                </c:pt>
                <c:pt idx="73">
                  <c:v>20.956817562645455</c:v>
                </c:pt>
                <c:pt idx="74">
                  <c:v>20.465294054050446</c:v>
                </c:pt>
                <c:pt idx="75">
                  <c:v>23.090465895200879</c:v>
                </c:pt>
                <c:pt idx="76">
                  <c:v>19.622164937665588</c:v>
                </c:pt>
                <c:pt idx="77">
                  <c:v>18.754095790886765</c:v>
                </c:pt>
                <c:pt idx="78">
                  <c:v>16.493692625184593</c:v>
                </c:pt>
                <c:pt idx="79">
                  <c:v>18.303085635061478</c:v>
                </c:pt>
                <c:pt idx="80">
                  <c:v>16.615800595937401</c:v>
                </c:pt>
                <c:pt idx="81">
                  <c:v>13.890953596672489</c:v>
                </c:pt>
                <c:pt idx="82">
                  <c:v>11.854859174107702</c:v>
                </c:pt>
                <c:pt idx="83">
                  <c:v>11.299498677154617</c:v>
                </c:pt>
                <c:pt idx="84">
                  <c:v>11.574439397464602</c:v>
                </c:pt>
                <c:pt idx="85">
                  <c:v>11.103357552385006</c:v>
                </c:pt>
                <c:pt idx="86">
                  <c:v>6.5214419084660733</c:v>
                </c:pt>
                <c:pt idx="87">
                  <c:v>6.2794959994887449</c:v>
                </c:pt>
                <c:pt idx="88">
                  <c:v>3.0548936460922675</c:v>
                </c:pt>
                <c:pt idx="89">
                  <c:v>0.50657349821352682</c:v>
                </c:pt>
                <c:pt idx="90">
                  <c:v>-3.5248254522081197</c:v>
                </c:pt>
                <c:pt idx="91">
                  <c:v>-7.6434422213270068</c:v>
                </c:pt>
                <c:pt idx="92">
                  <c:v>-10.104743177735145</c:v>
                </c:pt>
                <c:pt idx="93">
                  <c:v>-11.000312486487758</c:v>
                </c:pt>
                <c:pt idx="94">
                  <c:v>-11.879920414103054</c:v>
                </c:pt>
                <c:pt idx="95">
                  <c:v>-13.11147752340068</c:v>
                </c:pt>
                <c:pt idx="96">
                  <c:v>-13.132438879279675</c:v>
                </c:pt>
                <c:pt idx="97">
                  <c:v>-16.204194473715887</c:v>
                </c:pt>
                <c:pt idx="98">
                  <c:v>-19.725735426001904</c:v>
                </c:pt>
                <c:pt idx="99">
                  <c:v>-22.098386222252032</c:v>
                </c:pt>
                <c:pt idx="100">
                  <c:v>-22.976186815228829</c:v>
                </c:pt>
                <c:pt idx="101">
                  <c:v>-22.509012107053593</c:v>
                </c:pt>
                <c:pt idx="102">
                  <c:v>-22.409000594440656</c:v>
                </c:pt>
                <c:pt idx="103">
                  <c:v>-20.25691408678864</c:v>
                </c:pt>
                <c:pt idx="104">
                  <c:v>-18.168386554051494</c:v>
                </c:pt>
                <c:pt idx="105">
                  <c:v>-18.242224639463757</c:v>
                </c:pt>
                <c:pt idx="106">
                  <c:v>-17.95466025438995</c:v>
                </c:pt>
                <c:pt idx="107">
                  <c:v>-17.983803749733738</c:v>
                </c:pt>
                <c:pt idx="108">
                  <c:v>-16.475507700583194</c:v>
                </c:pt>
                <c:pt idx="109">
                  <c:v>-15.412973105151792</c:v>
                </c:pt>
                <c:pt idx="110">
                  <c:v>-13.639808130436649</c:v>
                </c:pt>
                <c:pt idx="111">
                  <c:v>-12.820420365779057</c:v>
                </c:pt>
                <c:pt idx="112">
                  <c:v>-10.5218220656038</c:v>
                </c:pt>
                <c:pt idx="113">
                  <c:v>-7.0480565280098233</c:v>
                </c:pt>
                <c:pt idx="114">
                  <c:v>-5.1336772224394167</c:v>
                </c:pt>
                <c:pt idx="115">
                  <c:v>-4.2734868899622427</c:v>
                </c:pt>
                <c:pt idx="116">
                  <c:v>-0.92416235113387302</c:v>
                </c:pt>
                <c:pt idx="117">
                  <c:v>5.2557662402620053E-2</c:v>
                </c:pt>
                <c:pt idx="118">
                  <c:v>-1.1572904980340297</c:v>
                </c:pt>
                <c:pt idx="119">
                  <c:v>5.7217619562038635E-2</c:v>
                </c:pt>
                <c:pt idx="120">
                  <c:v>5.1092226204286817</c:v>
                </c:pt>
                <c:pt idx="121">
                  <c:v>2.6199531134713254</c:v>
                </c:pt>
                <c:pt idx="122">
                  <c:v>6.4971876196722178</c:v>
                </c:pt>
                <c:pt idx="123">
                  <c:v>4.9398485412959587</c:v>
                </c:pt>
                <c:pt idx="124">
                  <c:v>5.5154080893954642</c:v>
                </c:pt>
                <c:pt idx="125">
                  <c:v>7.2066765031352986</c:v>
                </c:pt>
                <c:pt idx="126">
                  <c:v>8.7752737995668042</c:v>
                </c:pt>
                <c:pt idx="127">
                  <c:v>12.122012502514877</c:v>
                </c:pt>
                <c:pt idx="128">
                  <c:v>10.719557614893404</c:v>
                </c:pt>
                <c:pt idx="129">
                  <c:v>9.318562804078482</c:v>
                </c:pt>
                <c:pt idx="130">
                  <c:v>10.74379196463218</c:v>
                </c:pt>
                <c:pt idx="131">
                  <c:v>9.0794225993078612</c:v>
                </c:pt>
                <c:pt idx="132">
                  <c:v>12.390041993919169</c:v>
                </c:pt>
                <c:pt idx="133">
                  <c:v>13.683599597845529</c:v>
                </c:pt>
                <c:pt idx="134">
                  <c:v>14.49526329725262</c:v>
                </c:pt>
                <c:pt idx="135">
                  <c:v>12.391922780106427</c:v>
                </c:pt>
                <c:pt idx="136">
                  <c:v>16.461351082934414</c:v>
                </c:pt>
                <c:pt idx="137">
                  <c:v>16.2046426756811</c:v>
                </c:pt>
                <c:pt idx="138">
                  <c:v>16.848121140889475</c:v>
                </c:pt>
                <c:pt idx="139">
                  <c:v>17.940147254120234</c:v>
                </c:pt>
                <c:pt idx="140">
                  <c:v>22.346099732960312</c:v>
                </c:pt>
                <c:pt idx="141">
                  <c:v>24.22525838647141</c:v>
                </c:pt>
                <c:pt idx="142">
                  <c:v>25.202205073298558</c:v>
                </c:pt>
                <c:pt idx="143">
                  <c:v>28.918295419605812</c:v>
                </c:pt>
                <c:pt idx="144">
                  <c:v>32.268671052034648</c:v>
                </c:pt>
                <c:pt idx="145">
                  <c:v>35.394234826114626</c:v>
                </c:pt>
                <c:pt idx="146">
                  <c:v>37.203245705040501</c:v>
                </c:pt>
                <c:pt idx="147">
                  <c:v>39.708399201099326</c:v>
                </c:pt>
                <c:pt idx="148">
                  <c:v>38.66007506720689</c:v>
                </c:pt>
                <c:pt idx="149">
                  <c:v>37.930048091757868</c:v>
                </c:pt>
                <c:pt idx="150">
                  <c:v>38.058466621385662</c:v>
                </c:pt>
                <c:pt idx="151">
                  <c:v>39.840274537653585</c:v>
                </c:pt>
                <c:pt idx="152">
                  <c:v>39.246881075822415</c:v>
                </c:pt>
                <c:pt idx="153">
                  <c:v>37.125124641674574</c:v>
                </c:pt>
                <c:pt idx="154">
                  <c:v>34.542260672068863</c:v>
                </c:pt>
                <c:pt idx="155">
                  <c:v>33.104425131618001</c:v>
                </c:pt>
                <c:pt idx="156">
                  <c:v>34.818417663626605</c:v>
                </c:pt>
                <c:pt idx="157">
                  <c:v>35.062941803455487</c:v>
                </c:pt>
                <c:pt idx="158">
                  <c:v>38.166918633852134</c:v>
                </c:pt>
                <c:pt idx="159">
                  <c:v>38.914409402267296</c:v>
                </c:pt>
                <c:pt idx="160">
                  <c:v>36.346225652680062</c:v>
                </c:pt>
                <c:pt idx="161">
                  <c:v>29.038670519012101</c:v>
                </c:pt>
                <c:pt idx="162">
                  <c:v>21.473259917050427</c:v>
                </c:pt>
                <c:pt idx="163">
                  <c:v>14.47468201459597</c:v>
                </c:pt>
                <c:pt idx="164">
                  <c:v>11.040389768460841</c:v>
                </c:pt>
                <c:pt idx="165">
                  <c:v>8.969461329593571</c:v>
                </c:pt>
                <c:pt idx="166">
                  <c:v>12.328585618270296</c:v>
                </c:pt>
                <c:pt idx="167">
                  <c:v>11.943614430303171</c:v>
                </c:pt>
                <c:pt idx="168">
                  <c:v>11.589131777213595</c:v>
                </c:pt>
                <c:pt idx="169">
                  <c:v>9.1182495892973918</c:v>
                </c:pt>
                <c:pt idx="170">
                  <c:v>3.8773062428528249</c:v>
                </c:pt>
                <c:pt idx="171">
                  <c:v>3.9912348612949415</c:v>
                </c:pt>
                <c:pt idx="172">
                  <c:v>0.45126060325029016</c:v>
                </c:pt>
                <c:pt idx="173">
                  <c:v>-3.5759508946333085</c:v>
                </c:pt>
                <c:pt idx="174">
                  <c:v>-6.2159524213205373</c:v>
                </c:pt>
                <c:pt idx="175">
                  <c:v>-13.35874676413107</c:v>
                </c:pt>
                <c:pt idx="176">
                  <c:v>-14.932711539736175</c:v>
                </c:pt>
                <c:pt idx="177">
                  <c:v>-17.806610373717689</c:v>
                </c:pt>
                <c:pt idx="178">
                  <c:v>-14.06171703095464</c:v>
                </c:pt>
                <c:pt idx="179">
                  <c:v>-16.118748552887382</c:v>
                </c:pt>
                <c:pt idx="180">
                  <c:v>-16.787596752485825</c:v>
                </c:pt>
                <c:pt idx="181">
                  <c:v>-20.515928020292165</c:v>
                </c:pt>
                <c:pt idx="182">
                  <c:v>-18.800660771158306</c:v>
                </c:pt>
                <c:pt idx="183">
                  <c:v>-20.488826209118002</c:v>
                </c:pt>
                <c:pt idx="184">
                  <c:v>-21.136972375135855</c:v>
                </c:pt>
                <c:pt idx="185">
                  <c:v>-21.207487666363079</c:v>
                </c:pt>
                <c:pt idx="186">
                  <c:v>-19.738973486482848</c:v>
                </c:pt>
                <c:pt idx="187">
                  <c:v>-24.348656241859629</c:v>
                </c:pt>
                <c:pt idx="188">
                  <c:v>-27.328304260799314</c:v>
                </c:pt>
                <c:pt idx="189">
                  <c:v>-29.745046897405416</c:v>
                </c:pt>
                <c:pt idx="190">
                  <c:v>-30.644966746284439</c:v>
                </c:pt>
                <c:pt idx="191">
                  <c:v>-31.456967310747842</c:v>
                </c:pt>
                <c:pt idx="192">
                  <c:v>-30.680864733762832</c:v>
                </c:pt>
                <c:pt idx="193">
                  <c:v>-29.407605936370373</c:v>
                </c:pt>
                <c:pt idx="194">
                  <c:v>-29.172855354631622</c:v>
                </c:pt>
                <c:pt idx="195">
                  <c:v>-28.88595906836369</c:v>
                </c:pt>
                <c:pt idx="196">
                  <c:v>-24.921596926955232</c:v>
                </c:pt>
                <c:pt idx="197">
                  <c:v>-21.762780665439692</c:v>
                </c:pt>
                <c:pt idx="198">
                  <c:v>-18.547012787312809</c:v>
                </c:pt>
                <c:pt idx="199">
                  <c:v>-16.737786660773224</c:v>
                </c:pt>
                <c:pt idx="200">
                  <c:v>-18.742524397885205</c:v>
                </c:pt>
                <c:pt idx="201">
                  <c:v>-14.537664530086602</c:v>
                </c:pt>
                <c:pt idx="202">
                  <c:v>-20.07753494423406</c:v>
                </c:pt>
                <c:pt idx="203">
                  <c:v>-19.089223861560953</c:v>
                </c:pt>
                <c:pt idx="204">
                  <c:v>-19.520522975822786</c:v>
                </c:pt>
                <c:pt idx="205">
                  <c:v>-24.330935208935614</c:v>
                </c:pt>
              </c:numCache>
            </c:numRef>
          </c:val>
          <c:extLst>
            <c:ext xmlns:c16="http://schemas.microsoft.com/office/drawing/2014/chart" uri="{C3380CC4-5D6E-409C-BE32-E72D297353CC}">
              <c16:uniqueId val="{00000000-2CFE-44C0-B413-32E391B2488C}"/>
            </c:ext>
          </c:extLst>
        </c:ser>
        <c:dLbls>
          <c:showLegendKey val="0"/>
          <c:showVal val="0"/>
          <c:showCatName val="0"/>
          <c:showSerName val="0"/>
          <c:showPercent val="0"/>
          <c:showBubbleSize val="0"/>
        </c:dLbls>
        <c:gapWidth val="150"/>
        <c:axId val="245043584"/>
        <c:axId val="245041792"/>
      </c:barChart>
      <c:lineChart>
        <c:grouping val="standard"/>
        <c:varyColors val="0"/>
        <c:ser>
          <c:idx val="3"/>
          <c:order val="0"/>
          <c:tx>
            <c:strRef>
              <c:f>'Credit-to-GDP gap'!$E$6</c:f>
              <c:strCache>
                <c:ptCount val="1"/>
                <c:pt idx="0">
                  <c:v>Trend</c:v>
                </c:pt>
              </c:strCache>
            </c:strRef>
          </c:tx>
          <c:spPr>
            <a:ln>
              <a:solidFill>
                <a:schemeClr val="accent2"/>
              </a:solidFill>
            </a:ln>
          </c:spPr>
          <c:marker>
            <c:symbol val="none"/>
          </c:marker>
          <c:cat>
            <c:numRef>
              <c:f>'Credit-to-GDP gap'!$A$7:$A$212</c:f>
              <c:numCache>
                <c:formatCode>m/d/yyyy</c:formatCode>
                <c:ptCount val="206"/>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numCache>
            </c:numRef>
          </c:cat>
          <c:val>
            <c:numRef>
              <c:f>'Credit-to-GDP gap'!$E$7:$E$212</c:f>
              <c:numCache>
                <c:formatCode>0.00</c:formatCode>
                <c:ptCount val="206"/>
                <c:pt idx="0">
                  <c:v>102.7822318330217</c:v>
                </c:pt>
                <c:pt idx="1">
                  <c:v>103.58379844504668</c:v>
                </c:pt>
                <c:pt idx="2">
                  <c:v>104.38537122613006</c:v>
                </c:pt>
                <c:pt idx="3">
                  <c:v>105.18696039021967</c:v>
                </c:pt>
                <c:pt idx="4">
                  <c:v>105.98857866580533</c:v>
                </c:pt>
                <c:pt idx="5">
                  <c:v>106.7902396131462</c:v>
                </c:pt>
                <c:pt idx="6">
                  <c:v>107.59195730011227</c:v>
                </c:pt>
                <c:pt idx="7">
                  <c:v>108.39374695764934</c:v>
                </c:pt>
                <c:pt idx="8">
                  <c:v>109.19562240577399</c:v>
                </c:pt>
                <c:pt idx="9">
                  <c:v>109.9975930277778</c:v>
                </c:pt>
                <c:pt idx="10">
                  <c:v>110.79966371520906</c:v>
                </c:pt>
                <c:pt idx="11">
                  <c:v>111.60183433940796</c:v>
                </c:pt>
                <c:pt idx="12">
                  <c:v>112.40409951903588</c:v>
                </c:pt>
                <c:pt idx="13">
                  <c:v>113.20644897961155</c:v>
                </c:pt>
                <c:pt idx="14">
                  <c:v>114.00886816849977</c:v>
                </c:pt>
                <c:pt idx="15">
                  <c:v>114.8113398146556</c:v>
                </c:pt>
                <c:pt idx="16">
                  <c:v>115.61384789080067</c:v>
                </c:pt>
                <c:pt idx="17">
                  <c:v>116.4163780876578</c:v>
                </c:pt>
                <c:pt idx="18">
                  <c:v>117.2189195507397</c:v>
                </c:pt>
                <c:pt idx="19">
                  <c:v>118.02146481306445</c:v>
                </c:pt>
                <c:pt idx="20">
                  <c:v>119.08243292829547</c:v>
                </c:pt>
                <c:pt idx="21">
                  <c:v>120.11210537900786</c:v>
                </c:pt>
                <c:pt idx="22">
                  <c:v>121.05814823190136</c:v>
                </c:pt>
                <c:pt idx="23">
                  <c:v>121.78161231821366</c:v>
                </c:pt>
                <c:pt idx="24">
                  <c:v>122.20944169817555</c:v>
                </c:pt>
                <c:pt idx="25">
                  <c:v>122.2678634379706</c:v>
                </c:pt>
                <c:pt idx="26">
                  <c:v>122.25842702228964</c:v>
                </c:pt>
                <c:pt idx="27">
                  <c:v>122.2129309676164</c:v>
                </c:pt>
                <c:pt idx="28">
                  <c:v>122.25428138535641</c:v>
                </c:pt>
                <c:pt idx="29">
                  <c:v>122.40238901875065</c:v>
                </c:pt>
                <c:pt idx="30">
                  <c:v>122.3545480070822</c:v>
                </c:pt>
                <c:pt idx="31">
                  <c:v>122.19861210741512</c:v>
                </c:pt>
                <c:pt idx="32">
                  <c:v>121.98234699878446</c:v>
                </c:pt>
                <c:pt idx="33">
                  <c:v>121.68457108698064</c:v>
                </c:pt>
                <c:pt idx="34">
                  <c:v>121.39974018152407</c:v>
                </c:pt>
                <c:pt idx="35">
                  <c:v>121.15361639731445</c:v>
                </c:pt>
                <c:pt idx="36">
                  <c:v>120.89610930077235</c:v>
                </c:pt>
                <c:pt idx="37">
                  <c:v>120.66387024135673</c:v>
                </c:pt>
                <c:pt idx="38">
                  <c:v>120.48601939838171</c:v>
                </c:pt>
                <c:pt idx="39">
                  <c:v>120.25027297968833</c:v>
                </c:pt>
                <c:pt idx="40">
                  <c:v>119.93968578638439</c:v>
                </c:pt>
                <c:pt idx="41">
                  <c:v>119.60380454874537</c:v>
                </c:pt>
                <c:pt idx="42">
                  <c:v>119.31518406967562</c:v>
                </c:pt>
                <c:pt idx="43">
                  <c:v>119.09176752653126</c:v>
                </c:pt>
                <c:pt idx="44">
                  <c:v>118.9584433702364</c:v>
                </c:pt>
                <c:pt idx="45">
                  <c:v>118.95121618640914</c:v>
                </c:pt>
                <c:pt idx="46">
                  <c:v>118.82366138704549</c:v>
                </c:pt>
                <c:pt idx="47">
                  <c:v>118.57932453228479</c:v>
                </c:pt>
                <c:pt idx="48">
                  <c:v>118.2348810418685</c:v>
                </c:pt>
                <c:pt idx="49">
                  <c:v>117.82761521248351</c:v>
                </c:pt>
                <c:pt idx="50">
                  <c:v>117.26490038831345</c:v>
                </c:pt>
                <c:pt idx="51">
                  <c:v>116.54947308118525</c:v>
                </c:pt>
                <c:pt idx="52">
                  <c:v>115.80172378183393</c:v>
                </c:pt>
                <c:pt idx="53">
                  <c:v>115.1760116439237</c:v>
                </c:pt>
                <c:pt idx="54">
                  <c:v>114.60486816908654</c:v>
                </c:pt>
                <c:pt idx="55">
                  <c:v>114.13032352401983</c:v>
                </c:pt>
                <c:pt idx="56">
                  <c:v>113.7626235969192</c:v>
                </c:pt>
                <c:pt idx="57">
                  <c:v>113.59656670616545</c:v>
                </c:pt>
                <c:pt idx="58">
                  <c:v>113.45932030576272</c:v>
                </c:pt>
                <c:pt idx="59">
                  <c:v>113.45522917459927</c:v>
                </c:pt>
                <c:pt idx="60">
                  <c:v>113.56196090534986</c:v>
                </c:pt>
                <c:pt idx="61">
                  <c:v>113.86314139424314</c:v>
                </c:pt>
                <c:pt idx="62">
                  <c:v>114.19509064845285</c:v>
                </c:pt>
                <c:pt idx="63">
                  <c:v>115.06157299819183</c:v>
                </c:pt>
                <c:pt idx="64">
                  <c:v>116.02691534751828</c:v>
                </c:pt>
                <c:pt idx="65">
                  <c:v>117.22704452851507</c:v>
                </c:pt>
                <c:pt idx="66">
                  <c:v>118.47501596168443</c:v>
                </c:pt>
                <c:pt idx="67">
                  <c:v>119.98948802537852</c:v>
                </c:pt>
                <c:pt idx="68">
                  <c:v>121.45814675927345</c:v>
                </c:pt>
                <c:pt idx="69">
                  <c:v>123.04727237227048</c:v>
                </c:pt>
                <c:pt idx="70">
                  <c:v>124.65694412770546</c:v>
                </c:pt>
                <c:pt idx="71">
                  <c:v>126.50003635660372</c:v>
                </c:pt>
                <c:pt idx="72">
                  <c:v>128.18574929583167</c:v>
                </c:pt>
                <c:pt idx="73">
                  <c:v>129.91057765025153</c:v>
                </c:pt>
                <c:pt idx="74">
                  <c:v>131.63195611738476</c:v>
                </c:pt>
                <c:pt idx="75">
                  <c:v>133.54899173466345</c:v>
                </c:pt>
                <c:pt idx="76">
                  <c:v>135.27707430734179</c:v>
                </c:pt>
                <c:pt idx="77">
                  <c:v>136.97725255860081</c:v>
                </c:pt>
                <c:pt idx="78">
                  <c:v>138.5613881695111</c:v>
                </c:pt>
                <c:pt idx="79">
                  <c:v>140.28145394949371</c:v>
                </c:pt>
                <c:pt idx="80">
                  <c:v>141.92231642122957</c:v>
                </c:pt>
                <c:pt idx="81">
                  <c:v>143.41815007797777</c:v>
                </c:pt>
                <c:pt idx="82">
                  <c:v>144.80840796525709</c:v>
                </c:pt>
                <c:pt idx="83">
                  <c:v>146.18156140110273</c:v>
                </c:pt>
                <c:pt idx="84">
                  <c:v>147.58770434092517</c:v>
                </c:pt>
                <c:pt idx="85">
                  <c:v>148.98194337508542</c:v>
                </c:pt>
                <c:pt idx="86">
                  <c:v>150.11497840587998</c:v>
                </c:pt>
                <c:pt idx="87">
                  <c:v>151.24295020129017</c:v>
                </c:pt>
                <c:pt idx="88">
                  <c:v>152.18628706084121</c:v>
                </c:pt>
                <c:pt idx="89">
                  <c:v>152.98140211792693</c:v>
                </c:pt>
                <c:pt idx="90">
                  <c:v>153.53633538278154</c:v>
                </c:pt>
                <c:pt idx="91">
                  <c:v>153.84051549957985</c:v>
                </c:pt>
                <c:pt idx="92">
                  <c:v>153.98688259036521</c:v>
                </c:pt>
                <c:pt idx="93">
                  <c:v>154.06488298282125</c:v>
                </c:pt>
                <c:pt idx="94">
                  <c:v>154.07414699759164</c:v>
                </c:pt>
                <c:pt idx="95">
                  <c:v>153.99257446576979</c:v>
                </c:pt>
                <c:pt idx="96">
                  <c:v>153.88971596226691</c:v>
                </c:pt>
                <c:pt idx="97">
                  <c:v>153.58589103539796</c:v>
                </c:pt>
                <c:pt idx="98">
                  <c:v>153.05013899701083</c:v>
                </c:pt>
                <c:pt idx="99">
                  <c:v>152.34463390439541</c:v>
                </c:pt>
                <c:pt idx="100">
                  <c:v>151.55336546334601</c:v>
                </c:pt>
                <c:pt idx="101">
                  <c:v>150.75362823886633</c:v>
                </c:pt>
                <c:pt idx="102">
                  <c:v>149.92453914049867</c:v>
                </c:pt>
                <c:pt idx="103">
                  <c:v>149.1859804716471</c:v>
                </c:pt>
                <c:pt idx="104">
                  <c:v>148.53740655912216</c:v>
                </c:pt>
                <c:pt idx="105">
                  <c:v>147.85586464402726</c:v>
                </c:pt>
                <c:pt idx="106">
                  <c:v>147.16221695516498</c:v>
                </c:pt>
                <c:pt idx="107">
                  <c:v>146.43840145910468</c:v>
                </c:pt>
                <c:pt idx="108">
                  <c:v>145.77373856879331</c:v>
                </c:pt>
                <c:pt idx="109">
                  <c:v>145.14460285830916</c:v>
                </c:pt>
                <c:pt idx="110">
                  <c:v>144.5938957021225</c:v>
                </c:pt>
                <c:pt idx="111">
                  <c:v>144.06896411254189</c:v>
                </c:pt>
                <c:pt idx="112">
                  <c:v>143.65693549423759</c:v>
                </c:pt>
                <c:pt idx="113">
                  <c:v>143.42961166697572</c:v>
                </c:pt>
                <c:pt idx="114">
                  <c:v>143.30201865301089</c:v>
                </c:pt>
                <c:pt idx="115">
                  <c:v>143.21605057458103</c:v>
                </c:pt>
                <c:pt idx="116">
                  <c:v>143.31739102017644</c:v>
                </c:pt>
                <c:pt idx="117">
                  <c:v>143.47385813293866</c:v>
                </c:pt>
                <c:pt idx="118">
                  <c:v>143.56029254607174</c:v>
                </c:pt>
                <c:pt idx="119">
                  <c:v>143.7152312463333</c:v>
                </c:pt>
                <c:pt idx="120">
                  <c:v>144.1629604058798</c:v>
                </c:pt>
                <c:pt idx="121">
                  <c:v>144.47476287901611</c:v>
                </c:pt>
                <c:pt idx="122">
                  <c:v>145.01539358532625</c:v>
                </c:pt>
                <c:pt idx="123">
                  <c:v>145.47636552229039</c:v>
                </c:pt>
                <c:pt idx="124">
                  <c:v>145.97868744912259</c:v>
                </c:pt>
                <c:pt idx="125">
                  <c:v>146.58790614193708</c:v>
                </c:pt>
                <c:pt idx="126">
                  <c:v>147.29966504722623</c:v>
                </c:pt>
                <c:pt idx="127">
                  <c:v>148.2194754923195</c:v>
                </c:pt>
                <c:pt idx="128">
                  <c:v>149.07779250510106</c:v>
                </c:pt>
                <c:pt idx="129">
                  <c:v>149.87242825775323</c:v>
                </c:pt>
                <c:pt idx="130">
                  <c:v>150.76474425664165</c:v>
                </c:pt>
                <c:pt idx="131">
                  <c:v>151.5781821015274</c:v>
                </c:pt>
                <c:pt idx="132">
                  <c:v>152.59807335027</c:v>
                </c:pt>
                <c:pt idx="133">
                  <c:v>153.7130282366617</c:v>
                </c:pt>
                <c:pt idx="134">
                  <c:v>154.89725566790949</c:v>
                </c:pt>
                <c:pt idx="135">
                  <c:v>155.98331350563012</c:v>
                </c:pt>
                <c:pt idx="136">
                  <c:v>157.32515439918276</c:v>
                </c:pt>
                <c:pt idx="137">
                  <c:v>158.67894335362718</c:v>
                </c:pt>
                <c:pt idx="138">
                  <c:v>160.09638006969848</c:v>
                </c:pt>
                <c:pt idx="139">
                  <c:v>161.60448207181616</c:v>
                </c:pt>
                <c:pt idx="140">
                  <c:v>163.39688944332397</c:v>
                </c:pt>
                <c:pt idx="141">
                  <c:v>165.33448832928499</c:v>
                </c:pt>
                <c:pt idx="142">
                  <c:v>167.36810459619466</c:v>
                </c:pt>
                <c:pt idx="143">
                  <c:v>169.65791161275456</c:v>
                </c:pt>
                <c:pt idx="144">
                  <c:v>172.18878615968302</c:v>
                </c:pt>
                <c:pt idx="145">
                  <c:v>174.9531660131683</c:v>
                </c:pt>
                <c:pt idx="146">
                  <c:v>177.87991570697002</c:v>
                </c:pt>
                <c:pt idx="147">
                  <c:v>181.01227966512315</c:v>
                </c:pt>
                <c:pt idx="148">
                  <c:v>184.14860635679779</c:v>
                </c:pt>
                <c:pt idx="149">
                  <c:v>187.30561233261969</c:v>
                </c:pt>
                <c:pt idx="150">
                  <c:v>190.53180314960741</c:v>
                </c:pt>
                <c:pt idx="151">
                  <c:v>193.92310248778162</c:v>
                </c:pt>
                <c:pt idx="152">
                  <c:v>197.34489958321882</c:v>
                </c:pt>
                <c:pt idx="153">
                  <c:v>200.70774500179334</c:v>
                </c:pt>
                <c:pt idx="154">
                  <c:v>203.98148848171897</c:v>
                </c:pt>
                <c:pt idx="155">
                  <c:v>207.22820993415374</c:v>
                </c:pt>
                <c:pt idx="156">
                  <c:v>210.62802348504371</c:v>
                </c:pt>
                <c:pt idx="157">
                  <c:v>214.09864784095058</c:v>
                </c:pt>
                <c:pt idx="158">
                  <c:v>217.80600315594066</c:v>
                </c:pt>
                <c:pt idx="159">
                  <c:v>221.61872419806403</c:v>
                </c:pt>
                <c:pt idx="160">
                  <c:v>225.34609294408193</c:v>
                </c:pt>
                <c:pt idx="161">
                  <c:v>228.7095941826164</c:v>
                </c:pt>
                <c:pt idx="162">
                  <c:v>231.68241947480453</c:v>
                </c:pt>
                <c:pt idx="163">
                  <c:v>234.28507805252144</c:v>
                </c:pt>
                <c:pt idx="164">
                  <c:v>236.71249815038101</c:v>
                </c:pt>
                <c:pt idx="165">
                  <c:v>239.0380086370177</c:v>
                </c:pt>
                <c:pt idx="166">
                  <c:v>241.57253023965774</c:v>
                </c:pt>
                <c:pt idx="167">
                  <c:v>244.10482026863741</c:v>
                </c:pt>
                <c:pt idx="168">
                  <c:v>246.63601692049241</c:v>
                </c:pt>
                <c:pt idx="169">
                  <c:v>249.04305469782489</c:v>
                </c:pt>
                <c:pt idx="170">
                  <c:v>251.16160057569982</c:v>
                </c:pt>
                <c:pt idx="171">
                  <c:v>253.29304473380896</c:v>
                </c:pt>
                <c:pt idx="172">
                  <c:v>255.22611044805771</c:v>
                </c:pt>
                <c:pt idx="173">
                  <c:v>256.92684796576492</c:v>
                </c:pt>
                <c:pt idx="174">
                  <c:v>258.46899219573658</c:v>
                </c:pt>
                <c:pt idx="175">
                  <c:v>259.58767782557925</c:v>
                </c:pt>
                <c:pt idx="176">
                  <c:v>260.59355993675103</c:v>
                </c:pt>
                <c:pt idx="177">
                  <c:v>261.40885687376885</c:v>
                </c:pt>
                <c:pt idx="178">
                  <c:v>262.41190801019752</c:v>
                </c:pt>
                <c:pt idx="179">
                  <c:v>263.27306471079055</c:v>
                </c:pt>
                <c:pt idx="180">
                  <c:v>264.06931193828615</c:v>
                </c:pt>
                <c:pt idx="181">
                  <c:v>264.62252827628413</c:v>
                </c:pt>
                <c:pt idx="182">
                  <c:v>265.24164056840328</c:v>
                </c:pt>
                <c:pt idx="183">
                  <c:v>265.73250469347386</c:v>
                </c:pt>
                <c:pt idx="184">
                  <c:v>266.15255478216324</c:v>
                </c:pt>
                <c:pt idx="185">
                  <c:v>266.53415991147011</c:v>
                </c:pt>
                <c:pt idx="186">
                  <c:v>266.96625429717989</c:v>
                </c:pt>
                <c:pt idx="187">
                  <c:v>267.09954167963781</c:v>
                </c:pt>
                <c:pt idx="188">
                  <c:v>267.02084269349524</c:v>
                </c:pt>
                <c:pt idx="189">
                  <c:v>266.75788345146259</c:v>
                </c:pt>
                <c:pt idx="190">
                  <c:v>266.39449602297788</c:v>
                </c:pt>
                <c:pt idx="191">
                  <c:v>265.93430429205199</c:v>
                </c:pt>
                <c:pt idx="192">
                  <c:v>265.467870640169</c:v>
                </c:pt>
                <c:pt idx="193">
                  <c:v>265.02521975254655</c:v>
                </c:pt>
                <c:pt idx="194">
                  <c:v>264.54833720133712</c:v>
                </c:pt>
                <c:pt idx="195">
                  <c:v>264.04062111957745</c:v>
                </c:pt>
                <c:pt idx="196">
                  <c:v>263.71529660577966</c:v>
                </c:pt>
                <c:pt idx="197">
                  <c:v>263.53220301971737</c:v>
                </c:pt>
                <c:pt idx="198">
                  <c:v>263.49976971759781</c:v>
                </c:pt>
                <c:pt idx="199">
                  <c:v>263.54185033360869</c:v>
                </c:pt>
                <c:pt idx="200">
                  <c:v>263.44073532067239</c:v>
                </c:pt>
                <c:pt idx="201">
                  <c:v>263.55240920081781</c:v>
                </c:pt>
                <c:pt idx="202">
                  <c:v>263.31994873733754</c:v>
                </c:pt>
                <c:pt idx="203">
                  <c:v>263.11201845267493</c:v>
                </c:pt>
                <c:pt idx="204">
                  <c:v>262.84809735634241</c:v>
                </c:pt>
                <c:pt idx="205">
                  <c:v>262.2741440551697</c:v>
                </c:pt>
              </c:numCache>
            </c:numRef>
          </c:val>
          <c:smooth val="0"/>
          <c:extLst>
            <c:ext xmlns:c16="http://schemas.microsoft.com/office/drawing/2014/chart" uri="{C3380CC4-5D6E-409C-BE32-E72D297353CC}">
              <c16:uniqueId val="{00000001-2CFE-44C0-B413-32E391B2488C}"/>
            </c:ext>
          </c:extLst>
        </c:ser>
        <c:ser>
          <c:idx val="2"/>
          <c:order val="1"/>
          <c:tx>
            <c:v>Credit</c:v>
          </c:tx>
          <c:spPr>
            <a:ln>
              <a:solidFill>
                <a:schemeClr val="accent3"/>
              </a:solidFill>
            </a:ln>
          </c:spPr>
          <c:marker>
            <c:symbol val="none"/>
          </c:marker>
          <c:cat>
            <c:numRef>
              <c:f>'Credit-to-GDP gap'!$A$7:$A$212</c:f>
              <c:numCache>
                <c:formatCode>m/d/yyyy</c:formatCode>
                <c:ptCount val="206"/>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numCache>
            </c:numRef>
          </c:cat>
          <c:val>
            <c:numRef>
              <c:f>'Credit-to-GDP gap'!$D$7:$D$212</c:f>
              <c:numCache>
                <c:formatCode>0.00</c:formatCode>
                <c:ptCount val="206"/>
                <c:pt idx="0">
                  <c:v>105.24985518951782</c:v>
                </c:pt>
                <c:pt idx="1">
                  <c:v>105.20175422455391</c:v>
                </c:pt>
                <c:pt idx="2">
                  <c:v>105.39118803434131</c:v>
                </c:pt>
                <c:pt idx="3">
                  <c:v>105.51966811655187</c:v>
                </c:pt>
                <c:pt idx="4">
                  <c:v>106.19162302034924</c:v>
                </c:pt>
                <c:pt idx="5">
                  <c:v>107.25546992470522</c:v>
                </c:pt>
                <c:pt idx="6">
                  <c:v>107.02758560485863</c:v>
                </c:pt>
                <c:pt idx="7">
                  <c:v>106.61905695989107</c:v>
                </c:pt>
                <c:pt idx="8">
                  <c:v>107.39892509590065</c:v>
                </c:pt>
                <c:pt idx="9">
                  <c:v>107.98950977641644</c:v>
                </c:pt>
                <c:pt idx="10">
                  <c:v>108.69859221343982</c:v>
                </c:pt>
                <c:pt idx="11">
                  <c:v>109.64457725649575</c:v>
                </c:pt>
                <c:pt idx="12">
                  <c:v>110.69283795220706</c:v>
                </c:pt>
                <c:pt idx="13">
                  <c:v>112.11908506948964</c:v>
                </c:pt>
                <c:pt idx="14">
                  <c:v>114.50637480583697</c:v>
                </c:pt>
                <c:pt idx="15">
                  <c:v>115.49854027892243</c:v>
                </c:pt>
                <c:pt idx="16">
                  <c:v>116.99576384193267</c:v>
                </c:pt>
                <c:pt idx="17">
                  <c:v>117.77138025268887</c:v>
                </c:pt>
                <c:pt idx="18">
                  <c:v>118.68601517363393</c:v>
                </c:pt>
                <c:pt idx="19">
                  <c:v>119.54116195536014</c:v>
                </c:pt>
                <c:pt idx="20">
                  <c:v>120.27861826574824</c:v>
                </c:pt>
                <c:pt idx="21">
                  <c:v>121.12731391039358</c:v>
                </c:pt>
                <c:pt idx="22">
                  <c:v>121.62169265445858</c:v>
                </c:pt>
                <c:pt idx="23">
                  <c:v>121.13706002369543</c:v>
                </c:pt>
                <c:pt idx="24">
                  <c:v>119.91712028428572</c:v>
                </c:pt>
                <c:pt idx="25">
                  <c:v>117.85510206351957</c:v>
                </c:pt>
                <c:pt idx="26">
                  <c:v>117.51782899577204</c:v>
                </c:pt>
                <c:pt idx="27">
                  <c:v>117.33368905856723</c:v>
                </c:pt>
                <c:pt idx="28">
                  <c:v>118.03926522346964</c:v>
                </c:pt>
                <c:pt idx="29">
                  <c:v>118.99482550032087</c:v>
                </c:pt>
                <c:pt idx="30">
                  <c:v>117.61749366953109</c:v>
                </c:pt>
                <c:pt idx="31">
                  <c:v>116.7505313999439</c:v>
                </c:pt>
                <c:pt idx="32">
                  <c:v>116.16939288023556</c:v>
                </c:pt>
                <c:pt idx="33">
                  <c:v>115.33094391240549</c:v>
                </c:pt>
                <c:pt idx="34">
                  <c:v>115.25429828401914</c:v>
                </c:pt>
                <c:pt idx="35">
                  <c:v>115.42831995453955</c:v>
                </c:pt>
                <c:pt idx="36">
                  <c:v>115.16462522568285</c:v>
                </c:pt>
                <c:pt idx="37">
                  <c:v>115.24405901604369</c:v>
                </c:pt>
                <c:pt idx="38">
                  <c:v>115.64036233385819</c:v>
                </c:pt>
                <c:pt idx="39">
                  <c:v>114.94437577411954</c:v>
                </c:pt>
                <c:pt idx="40">
                  <c:v>114.00617784674105</c:v>
                </c:pt>
                <c:pt idx="41">
                  <c:v>113.51532036107996</c:v>
                </c:pt>
                <c:pt idx="42">
                  <c:v>113.78844004930082</c:v>
                </c:pt>
                <c:pt idx="43">
                  <c:v>114.31095674080507</c:v>
                </c:pt>
                <c:pt idx="44">
                  <c:v>115.18513622093698</c:v>
                </c:pt>
                <c:pt idx="45">
                  <c:v>116.57184982592939</c:v>
                </c:pt>
                <c:pt idx="46">
                  <c:v>115.17838818075955</c:v>
                </c:pt>
                <c:pt idx="47">
                  <c:v>113.70058172734218</c:v>
                </c:pt>
                <c:pt idx="48">
                  <c:v>112.30437758291588</c:v>
                </c:pt>
                <c:pt idx="49">
                  <c:v>111.26812745920627</c:v>
                </c:pt>
                <c:pt idx="50">
                  <c:v>108.99262740144169</c:v>
                </c:pt>
                <c:pt idx="51">
                  <c:v>106.59242203400865</c:v>
                </c:pt>
                <c:pt idx="52">
                  <c:v>105.61063586608954</c:v>
                </c:pt>
                <c:pt idx="53">
                  <c:v>106.6446510210296</c:v>
                </c:pt>
                <c:pt idx="54">
                  <c:v>106.89062908505062</c:v>
                </c:pt>
                <c:pt idx="55">
                  <c:v>107.76419420220151</c:v>
                </c:pt>
                <c:pt idx="56">
                  <c:v>108.87383478049153</c:v>
                </c:pt>
                <c:pt idx="57">
                  <c:v>111.41752046256792</c:v>
                </c:pt>
                <c:pt idx="58">
                  <c:v>111.69758753544363</c:v>
                </c:pt>
                <c:pt idx="59">
                  <c:v>113.50694377193631</c:v>
                </c:pt>
                <c:pt idx="60">
                  <c:v>115.11635204395878</c:v>
                </c:pt>
                <c:pt idx="61">
                  <c:v>118.06137424013765</c:v>
                </c:pt>
                <c:pt idx="62">
                  <c:v>118.74686929034782</c:v>
                </c:pt>
                <c:pt idx="63">
                  <c:v>127.04753502894303</c:v>
                </c:pt>
                <c:pt idx="64">
                  <c:v>129.20057663571032</c:v>
                </c:pt>
                <c:pt idx="65">
                  <c:v>133.53128512424774</c:v>
                </c:pt>
                <c:pt idx="66">
                  <c:v>135.16897238477335</c:v>
                </c:pt>
                <c:pt idx="67">
                  <c:v>140.27299686717092</c:v>
                </c:pt>
                <c:pt idx="68">
                  <c:v>140.67385079412077</c:v>
                </c:pt>
                <c:pt idx="69">
                  <c:v>143.68650596462672</c:v>
                </c:pt>
                <c:pt idx="70">
                  <c:v>145.19726587327878</c:v>
                </c:pt>
                <c:pt idx="71">
                  <c:v>150.17182107469935</c:v>
                </c:pt>
                <c:pt idx="72">
                  <c:v>148.96809713752731</c:v>
                </c:pt>
                <c:pt idx="73">
                  <c:v>150.86739521289698</c:v>
                </c:pt>
                <c:pt idx="74">
                  <c:v>152.09725017143521</c:v>
                </c:pt>
                <c:pt idx="75">
                  <c:v>156.63945762986432</c:v>
                </c:pt>
                <c:pt idx="76">
                  <c:v>154.89923924500738</c:v>
                </c:pt>
                <c:pt idx="77">
                  <c:v>155.73134834948758</c:v>
                </c:pt>
                <c:pt idx="78">
                  <c:v>155.0550807946957</c:v>
                </c:pt>
                <c:pt idx="79">
                  <c:v>158.58453958455519</c:v>
                </c:pt>
                <c:pt idx="80">
                  <c:v>158.53811701716697</c:v>
                </c:pt>
                <c:pt idx="81">
                  <c:v>157.30910367465026</c:v>
                </c:pt>
                <c:pt idx="82">
                  <c:v>156.66326713936479</c:v>
                </c:pt>
                <c:pt idx="83">
                  <c:v>157.48106007825734</c:v>
                </c:pt>
                <c:pt idx="84">
                  <c:v>159.16214373838977</c:v>
                </c:pt>
                <c:pt idx="85">
                  <c:v>160.08530092747043</c:v>
                </c:pt>
                <c:pt idx="86">
                  <c:v>156.63642031434605</c:v>
                </c:pt>
                <c:pt idx="87">
                  <c:v>157.52244620077892</c:v>
                </c:pt>
                <c:pt idx="88">
                  <c:v>155.24118070693348</c:v>
                </c:pt>
                <c:pt idx="89">
                  <c:v>153.48797561614046</c:v>
                </c:pt>
                <c:pt idx="90">
                  <c:v>150.01150993057342</c:v>
                </c:pt>
                <c:pt idx="91">
                  <c:v>146.19707327825284</c:v>
                </c:pt>
                <c:pt idx="92">
                  <c:v>143.88213941263007</c:v>
                </c:pt>
                <c:pt idx="93">
                  <c:v>143.06457049633349</c:v>
                </c:pt>
                <c:pt idx="94">
                  <c:v>142.19422658348859</c:v>
                </c:pt>
                <c:pt idx="95">
                  <c:v>140.88109694236911</c:v>
                </c:pt>
                <c:pt idx="96">
                  <c:v>140.75727708298723</c:v>
                </c:pt>
                <c:pt idx="97">
                  <c:v>137.38169656168208</c:v>
                </c:pt>
                <c:pt idx="98">
                  <c:v>133.32440357100893</c:v>
                </c:pt>
                <c:pt idx="99">
                  <c:v>130.24624768214338</c:v>
                </c:pt>
                <c:pt idx="100">
                  <c:v>128.57717864811718</c:v>
                </c:pt>
                <c:pt idx="101">
                  <c:v>128.24461613181273</c:v>
                </c:pt>
                <c:pt idx="102">
                  <c:v>127.51553854605801</c:v>
                </c:pt>
                <c:pt idx="103">
                  <c:v>128.92906638485846</c:v>
                </c:pt>
                <c:pt idx="104">
                  <c:v>130.36902000507067</c:v>
                </c:pt>
                <c:pt idx="105">
                  <c:v>129.61364000456351</c:v>
                </c:pt>
                <c:pt idx="106">
                  <c:v>129.20755670077503</c:v>
                </c:pt>
                <c:pt idx="107">
                  <c:v>128.45459770937094</c:v>
                </c:pt>
                <c:pt idx="108">
                  <c:v>129.29823086821011</c:v>
                </c:pt>
                <c:pt idx="109">
                  <c:v>129.73162975315736</c:v>
                </c:pt>
                <c:pt idx="110">
                  <c:v>130.95408757168585</c:v>
                </c:pt>
                <c:pt idx="111">
                  <c:v>131.24854374676283</c:v>
                </c:pt>
                <c:pt idx="112">
                  <c:v>133.13511342863379</c:v>
                </c:pt>
                <c:pt idx="113">
                  <c:v>136.38155513896589</c:v>
                </c:pt>
                <c:pt idx="114">
                  <c:v>138.16834143057147</c:v>
                </c:pt>
                <c:pt idx="115">
                  <c:v>138.94256368461879</c:v>
                </c:pt>
                <c:pt idx="116">
                  <c:v>142.39322866904257</c:v>
                </c:pt>
                <c:pt idx="117">
                  <c:v>143.52641579534128</c:v>
                </c:pt>
                <c:pt idx="118">
                  <c:v>142.40300204803771</c:v>
                </c:pt>
                <c:pt idx="119">
                  <c:v>143.77244886589534</c:v>
                </c:pt>
                <c:pt idx="120">
                  <c:v>149.27218302630848</c:v>
                </c:pt>
                <c:pt idx="121">
                  <c:v>147.09471599248744</c:v>
                </c:pt>
                <c:pt idx="122">
                  <c:v>151.51258120499847</c:v>
                </c:pt>
                <c:pt idx="123">
                  <c:v>150.41621406358635</c:v>
                </c:pt>
                <c:pt idx="124">
                  <c:v>151.49409553851805</c:v>
                </c:pt>
                <c:pt idx="125">
                  <c:v>153.79458264507238</c:v>
                </c:pt>
                <c:pt idx="126">
                  <c:v>156.07493884679303</c:v>
                </c:pt>
                <c:pt idx="127">
                  <c:v>160.34148799483438</c:v>
                </c:pt>
                <c:pt idx="128">
                  <c:v>159.79735011999446</c:v>
                </c:pt>
                <c:pt idx="129">
                  <c:v>159.19099106183171</c:v>
                </c:pt>
                <c:pt idx="130">
                  <c:v>161.50853622127383</c:v>
                </c:pt>
                <c:pt idx="131">
                  <c:v>160.65760470083526</c:v>
                </c:pt>
                <c:pt idx="132">
                  <c:v>164.98811534418917</c:v>
                </c:pt>
                <c:pt idx="133">
                  <c:v>167.39662783450723</c:v>
                </c:pt>
                <c:pt idx="134">
                  <c:v>169.39251896516211</c:v>
                </c:pt>
                <c:pt idx="135">
                  <c:v>168.37523628573655</c:v>
                </c:pt>
                <c:pt idx="136">
                  <c:v>173.78650548211718</c:v>
                </c:pt>
                <c:pt idx="137">
                  <c:v>174.88358602930828</c:v>
                </c:pt>
                <c:pt idx="138">
                  <c:v>176.94450121058796</c:v>
                </c:pt>
                <c:pt idx="139">
                  <c:v>179.5446293259364</c:v>
                </c:pt>
                <c:pt idx="140">
                  <c:v>185.74298917628428</c:v>
                </c:pt>
                <c:pt idx="141">
                  <c:v>189.5597467157564</c:v>
                </c:pt>
                <c:pt idx="142">
                  <c:v>192.57030966949321</c:v>
                </c:pt>
                <c:pt idx="143">
                  <c:v>198.57620703236037</c:v>
                </c:pt>
                <c:pt idx="144">
                  <c:v>204.45745721171767</c:v>
                </c:pt>
                <c:pt idx="145">
                  <c:v>210.34740083928293</c:v>
                </c:pt>
                <c:pt idx="146">
                  <c:v>215.08316141201053</c:v>
                </c:pt>
                <c:pt idx="147">
                  <c:v>220.72067886622247</c:v>
                </c:pt>
                <c:pt idx="148">
                  <c:v>222.80868142400467</c:v>
                </c:pt>
                <c:pt idx="149">
                  <c:v>225.23566042437756</c:v>
                </c:pt>
                <c:pt idx="150">
                  <c:v>228.59026977099307</c:v>
                </c:pt>
                <c:pt idx="151">
                  <c:v>233.7633770254352</c:v>
                </c:pt>
                <c:pt idx="152">
                  <c:v>236.59178065904123</c:v>
                </c:pt>
                <c:pt idx="153">
                  <c:v>237.83286964346792</c:v>
                </c:pt>
                <c:pt idx="154">
                  <c:v>238.52374915378783</c:v>
                </c:pt>
                <c:pt idx="155">
                  <c:v>240.33263506577174</c:v>
                </c:pt>
                <c:pt idx="156">
                  <c:v>245.44644114867032</c:v>
                </c:pt>
                <c:pt idx="157">
                  <c:v>249.16158964440606</c:v>
                </c:pt>
                <c:pt idx="158">
                  <c:v>255.97292178979279</c:v>
                </c:pt>
                <c:pt idx="159">
                  <c:v>260.53313360033133</c:v>
                </c:pt>
                <c:pt idx="160">
                  <c:v>261.69231859676199</c:v>
                </c:pt>
                <c:pt idx="161">
                  <c:v>257.7482647016285</c:v>
                </c:pt>
                <c:pt idx="162">
                  <c:v>253.15567939185496</c:v>
                </c:pt>
                <c:pt idx="163">
                  <c:v>248.75976006711741</c:v>
                </c:pt>
                <c:pt idx="164">
                  <c:v>247.75288791884185</c:v>
                </c:pt>
                <c:pt idx="165">
                  <c:v>248.00746996661127</c:v>
                </c:pt>
                <c:pt idx="166">
                  <c:v>253.90111585792803</c:v>
                </c:pt>
                <c:pt idx="167">
                  <c:v>256.04843469894058</c:v>
                </c:pt>
                <c:pt idx="168">
                  <c:v>258.225148697706</c:v>
                </c:pt>
                <c:pt idx="169">
                  <c:v>258.16130428712228</c:v>
                </c:pt>
                <c:pt idx="170">
                  <c:v>255.03890681855265</c:v>
                </c:pt>
                <c:pt idx="171">
                  <c:v>257.2842795951039</c:v>
                </c:pt>
                <c:pt idx="172">
                  <c:v>255.677371051308</c:v>
                </c:pt>
                <c:pt idx="173">
                  <c:v>253.35089707113161</c:v>
                </c:pt>
                <c:pt idx="174">
                  <c:v>252.25303977441604</c:v>
                </c:pt>
                <c:pt idx="175">
                  <c:v>246.22893106144818</c:v>
                </c:pt>
                <c:pt idx="176">
                  <c:v>245.66084839701486</c:v>
                </c:pt>
                <c:pt idx="177">
                  <c:v>243.60224650005117</c:v>
                </c:pt>
                <c:pt idx="178">
                  <c:v>248.35019097924288</c:v>
                </c:pt>
                <c:pt idx="179">
                  <c:v>247.15431615790317</c:v>
                </c:pt>
                <c:pt idx="180">
                  <c:v>247.28171518580032</c:v>
                </c:pt>
                <c:pt idx="181">
                  <c:v>244.10660025599196</c:v>
                </c:pt>
                <c:pt idx="182">
                  <c:v>246.44097979724498</c:v>
                </c:pt>
                <c:pt idx="183">
                  <c:v>245.24367848435585</c:v>
                </c:pt>
                <c:pt idx="184">
                  <c:v>245.01558240702738</c:v>
                </c:pt>
                <c:pt idx="185">
                  <c:v>245.32667224510703</c:v>
                </c:pt>
                <c:pt idx="186">
                  <c:v>247.22728081069704</c:v>
                </c:pt>
                <c:pt idx="187">
                  <c:v>242.75088543777818</c:v>
                </c:pt>
                <c:pt idx="188">
                  <c:v>239.69253843269593</c:v>
                </c:pt>
                <c:pt idx="189">
                  <c:v>237.01283655405717</c:v>
                </c:pt>
                <c:pt idx="190">
                  <c:v>235.74952927669344</c:v>
                </c:pt>
                <c:pt idx="191">
                  <c:v>234.47733698130415</c:v>
                </c:pt>
                <c:pt idx="192">
                  <c:v>234.78700590640616</c:v>
                </c:pt>
                <c:pt idx="193">
                  <c:v>235.61761381617617</c:v>
                </c:pt>
                <c:pt idx="194">
                  <c:v>235.3754818467055</c:v>
                </c:pt>
                <c:pt idx="195">
                  <c:v>235.15466205121376</c:v>
                </c:pt>
                <c:pt idx="196">
                  <c:v>238.79369967882442</c:v>
                </c:pt>
                <c:pt idx="197">
                  <c:v>241.76942235427768</c:v>
                </c:pt>
                <c:pt idx="198">
                  <c:v>244.95275693028501</c:v>
                </c:pt>
                <c:pt idx="199">
                  <c:v>246.80406367283547</c:v>
                </c:pt>
                <c:pt idx="200">
                  <c:v>244.69821092278718</c:v>
                </c:pt>
                <c:pt idx="201">
                  <c:v>249.0147446707312</c:v>
                </c:pt>
                <c:pt idx="202">
                  <c:v>243.24241379310348</c:v>
                </c:pt>
                <c:pt idx="203">
                  <c:v>244.02279459111398</c:v>
                </c:pt>
                <c:pt idx="204">
                  <c:v>243.32757438051962</c:v>
                </c:pt>
                <c:pt idx="205">
                  <c:v>237.94320884623409</c:v>
                </c:pt>
              </c:numCache>
            </c:numRef>
          </c:val>
          <c:smooth val="0"/>
          <c:extLst>
            <c:ext xmlns:c16="http://schemas.microsoft.com/office/drawing/2014/chart" uri="{C3380CC4-5D6E-409C-BE32-E72D297353CC}">
              <c16:uniqueId val="{00000002-2CFE-44C0-B413-32E391B2488C}"/>
            </c:ext>
          </c:extLst>
        </c:ser>
        <c:dLbls>
          <c:showLegendKey val="0"/>
          <c:showVal val="0"/>
          <c:showCatName val="0"/>
          <c:showSerName val="0"/>
          <c:showPercent val="0"/>
          <c:showBubbleSize val="0"/>
        </c:dLbls>
        <c:marker val="1"/>
        <c:smooth val="0"/>
        <c:axId val="245157248"/>
        <c:axId val="245040256"/>
      </c:lineChart>
      <c:lineChart>
        <c:grouping val="standard"/>
        <c:varyColors val="0"/>
        <c:ser>
          <c:idx val="1"/>
          <c:order val="3"/>
          <c:tx>
            <c:v>Threshold (right-hand axis)</c:v>
          </c:tx>
          <c:spPr>
            <a:ln>
              <a:solidFill>
                <a:schemeClr val="accent4"/>
              </a:solidFill>
            </a:ln>
          </c:spPr>
          <c:marker>
            <c:symbol val="none"/>
          </c:marker>
          <c:cat>
            <c:numRef>
              <c:f>'Credit-to-GDP gap'!$A$7:$A$212</c:f>
              <c:numCache>
                <c:formatCode>m/d/yyyy</c:formatCode>
                <c:ptCount val="206"/>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numCache>
            </c:numRef>
          </c:cat>
          <c:val>
            <c:numRef>
              <c:f>'Credit-to-GDP gap'!$G$7:$G$212</c:f>
              <c:numCache>
                <c:formatCode>0.00</c:formatCode>
                <c:ptCount val="206"/>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pt idx="202">
                  <c:v>2</c:v>
                </c:pt>
                <c:pt idx="203">
                  <c:v>2</c:v>
                </c:pt>
                <c:pt idx="204">
                  <c:v>2</c:v>
                </c:pt>
                <c:pt idx="205">
                  <c:v>2</c:v>
                </c:pt>
              </c:numCache>
            </c:numRef>
          </c:val>
          <c:smooth val="0"/>
          <c:extLst>
            <c:ext xmlns:c16="http://schemas.microsoft.com/office/drawing/2014/chart" uri="{C3380CC4-5D6E-409C-BE32-E72D297353CC}">
              <c16:uniqueId val="{00000003-2CFE-44C0-B413-32E391B2488C}"/>
            </c:ext>
          </c:extLst>
        </c:ser>
        <c:dLbls>
          <c:showLegendKey val="0"/>
          <c:showVal val="0"/>
          <c:showCatName val="0"/>
          <c:showSerName val="0"/>
          <c:showPercent val="0"/>
          <c:showBubbleSize val="0"/>
        </c:dLbls>
        <c:marker val="1"/>
        <c:smooth val="0"/>
        <c:axId val="245043584"/>
        <c:axId val="245041792"/>
      </c:lineChart>
      <c:dateAx>
        <c:axId val="245157248"/>
        <c:scaling>
          <c:orientation val="minMax"/>
          <c:min val="29221"/>
        </c:scaling>
        <c:delete val="0"/>
        <c:axPos val="b"/>
        <c:numFmt formatCode="yyyy" sourceLinked="0"/>
        <c:majorTickMark val="out"/>
        <c:minorTickMark val="out"/>
        <c:tickLblPos val="nextTo"/>
        <c:crossAx val="245040256"/>
        <c:crossesAt val="-50"/>
        <c:auto val="1"/>
        <c:lblOffset val="100"/>
        <c:baseTimeUnit val="months"/>
        <c:majorUnit val="36"/>
        <c:majorTimeUnit val="months"/>
        <c:minorUnit val="12"/>
        <c:minorTimeUnit val="months"/>
      </c:dateAx>
      <c:valAx>
        <c:axId val="245040256"/>
        <c:scaling>
          <c:orientation val="minMax"/>
          <c:max val="300"/>
          <c:min val="100"/>
        </c:scaling>
        <c:delete val="0"/>
        <c:axPos val="l"/>
        <c:majorGridlines>
          <c:spPr>
            <a:ln>
              <a:solidFill>
                <a:schemeClr val="accent6"/>
              </a:solidFill>
            </a:ln>
          </c:spPr>
        </c:majorGridlines>
        <c:numFmt formatCode="0" sourceLinked="0"/>
        <c:majorTickMark val="out"/>
        <c:minorTickMark val="none"/>
        <c:tickLblPos val="nextTo"/>
        <c:spPr>
          <a:ln>
            <a:noFill/>
          </a:ln>
        </c:spPr>
        <c:crossAx val="245157248"/>
        <c:crosses val="autoZero"/>
        <c:crossBetween val="between"/>
        <c:majorUnit val="25"/>
      </c:valAx>
      <c:valAx>
        <c:axId val="245041792"/>
        <c:scaling>
          <c:orientation val="minMax"/>
          <c:max val="40"/>
          <c:min val="-40"/>
        </c:scaling>
        <c:delete val="0"/>
        <c:axPos val="r"/>
        <c:numFmt formatCode="0" sourceLinked="0"/>
        <c:majorTickMark val="none"/>
        <c:minorTickMark val="none"/>
        <c:tickLblPos val="nextTo"/>
        <c:spPr>
          <a:ln>
            <a:noFill/>
          </a:ln>
        </c:spPr>
        <c:crossAx val="245043584"/>
        <c:crosses val="max"/>
        <c:crossBetween val="between"/>
      </c:valAx>
      <c:dateAx>
        <c:axId val="245043584"/>
        <c:scaling>
          <c:orientation val="minMax"/>
        </c:scaling>
        <c:delete val="1"/>
        <c:axPos val="b"/>
        <c:numFmt formatCode="m/d/yyyy" sourceLinked="1"/>
        <c:majorTickMark val="out"/>
        <c:minorTickMark val="none"/>
        <c:tickLblPos val="nextTo"/>
        <c:crossAx val="245041792"/>
        <c:crosses val="autoZero"/>
        <c:auto val="1"/>
        <c:lblOffset val="100"/>
        <c:baseTimeUnit val="months"/>
        <c:majorUnit val="1"/>
        <c:minorUnit val="1"/>
      </c:dateAx>
    </c:plotArea>
    <c:legend>
      <c:legendPos val="r"/>
      <c:layout>
        <c:manualLayout>
          <c:xMode val="edge"/>
          <c:yMode val="edge"/>
          <c:x val="0"/>
          <c:y val="0.9262907189722791"/>
          <c:w val="0.76346599568156337"/>
          <c:h val="7.196488444410986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2164676164178916"/>
          <c:h val="0.82521887246041348"/>
        </c:manualLayout>
      </c:layout>
      <c:lineChart>
        <c:grouping val="standard"/>
        <c:varyColors val="0"/>
        <c:ser>
          <c:idx val="0"/>
          <c:order val="0"/>
          <c:tx>
            <c:strRef>
              <c:f>'Leverage &amp; excess capital'!$B$7</c:f>
              <c:strCache>
                <c:ptCount val="1"/>
                <c:pt idx="0">
                  <c:v>Leverage, groups</c:v>
                </c:pt>
              </c:strCache>
            </c:strRef>
          </c:tx>
          <c:marker>
            <c:symbol val="none"/>
          </c:marker>
          <c:cat>
            <c:numRef>
              <c:f>'Leverage &amp; excess capital'!$A$8:$A$171</c:f>
              <c:numCache>
                <c:formatCode>m/d/yyyy</c:formatCode>
                <c:ptCount val="164"/>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pt idx="160">
                  <c:v>44196</c:v>
                </c:pt>
                <c:pt idx="161">
                  <c:v>44286</c:v>
                </c:pt>
                <c:pt idx="162">
                  <c:v>44377</c:v>
                </c:pt>
                <c:pt idx="163">
                  <c:v>44469</c:v>
                </c:pt>
              </c:numCache>
            </c:numRef>
          </c:cat>
          <c:val>
            <c:numRef>
              <c:f>'Leverage &amp; excess capital'!$E$8:$E$171</c:f>
              <c:numCache>
                <c:formatCode>0.00</c:formatCode>
                <c:ptCount val="164"/>
                <c:pt idx="83">
                  <c:v>23.872350201528558</c:v>
                </c:pt>
                <c:pt idx="84">
                  <c:v>24.15140902661139</c:v>
                </c:pt>
                <c:pt idx="85">
                  <c:v>24.430467851694218</c:v>
                </c:pt>
                <c:pt idx="86">
                  <c:v>24.709526676777053</c:v>
                </c:pt>
                <c:pt idx="87">
                  <c:v>24.98858550185988</c:v>
                </c:pt>
                <c:pt idx="88">
                  <c:v>25.177223157953591</c:v>
                </c:pt>
                <c:pt idx="89">
                  <c:v>25.365860814047309</c:v>
                </c:pt>
                <c:pt idx="90">
                  <c:v>25.55449847014102</c:v>
                </c:pt>
                <c:pt idx="91">
                  <c:v>25.743136126234738</c:v>
                </c:pt>
                <c:pt idx="92">
                  <c:v>25.743178574596826</c:v>
                </c:pt>
                <c:pt idx="93">
                  <c:v>25.770954805851481</c:v>
                </c:pt>
                <c:pt idx="94">
                  <c:v>25.772859167711385</c:v>
                </c:pt>
                <c:pt idx="95">
                  <c:v>25.902444682306637</c:v>
                </c:pt>
                <c:pt idx="96">
                  <c:v>26.106851341348886</c:v>
                </c:pt>
                <c:pt idx="97">
                  <c:v>26.40559263029165</c:v>
                </c:pt>
                <c:pt idx="98">
                  <c:v>27.070307284030186</c:v>
                </c:pt>
                <c:pt idx="99">
                  <c:v>27.653528151017476</c:v>
                </c:pt>
                <c:pt idx="100">
                  <c:v>27.469976256066293</c:v>
                </c:pt>
                <c:pt idx="101">
                  <c:v>26.998415645577602</c:v>
                </c:pt>
                <c:pt idx="102">
                  <c:v>26.232124600066435</c:v>
                </c:pt>
                <c:pt idx="103">
                  <c:v>25.632507106005114</c:v>
                </c:pt>
                <c:pt idx="104">
                  <c:v>24.890815860020648</c:v>
                </c:pt>
                <c:pt idx="105">
                  <c:v>24.31506491678061</c:v>
                </c:pt>
                <c:pt idx="106">
                  <c:v>24.515023992167983</c:v>
                </c:pt>
                <c:pt idx="107">
                  <c:v>24.746530784712942</c:v>
                </c:pt>
                <c:pt idx="108">
                  <c:v>25.938799259836824</c:v>
                </c:pt>
                <c:pt idx="109">
                  <c:v>27.346553486321827</c:v>
                </c:pt>
                <c:pt idx="110">
                  <c:v>27.912580314328526</c:v>
                </c:pt>
                <c:pt idx="111">
                  <c:v>28.239840216613203</c:v>
                </c:pt>
                <c:pt idx="112">
                  <c:v>28.777252634906791</c:v>
                </c:pt>
                <c:pt idx="113">
                  <c:v>28.906404723145421</c:v>
                </c:pt>
                <c:pt idx="114">
                  <c:v>28.121374714996321</c:v>
                </c:pt>
                <c:pt idx="115">
                  <c:v>27.281689108236055</c:v>
                </c:pt>
                <c:pt idx="116">
                  <c:v>25.662496618256505</c:v>
                </c:pt>
                <c:pt idx="117">
                  <c:v>24.305119059507646</c:v>
                </c:pt>
                <c:pt idx="118">
                  <c:v>24.023665616166774</c:v>
                </c:pt>
                <c:pt idx="119">
                  <c:v>23.683120528341973</c:v>
                </c:pt>
                <c:pt idx="120">
                  <c:v>23.522692170639687</c:v>
                </c:pt>
                <c:pt idx="121">
                  <c:v>23.01808534733215</c:v>
                </c:pt>
                <c:pt idx="122">
                  <c:v>22.052084103251623</c:v>
                </c:pt>
                <c:pt idx="123">
                  <c:v>21.382264180720934</c:v>
                </c:pt>
                <c:pt idx="124">
                  <c:v>21.110512050881695</c:v>
                </c:pt>
                <c:pt idx="125">
                  <c:v>21.141553944189024</c:v>
                </c:pt>
                <c:pt idx="126">
                  <c:v>21.516394662616243</c:v>
                </c:pt>
                <c:pt idx="127">
                  <c:v>21.740352197889564</c:v>
                </c:pt>
                <c:pt idx="128">
                  <c:v>21.670423805417084</c:v>
                </c:pt>
                <c:pt idx="129">
                  <c:v>21.510286521043092</c:v>
                </c:pt>
                <c:pt idx="130">
                  <c:v>21.055878464672364</c:v>
                </c:pt>
                <c:pt idx="131">
                  <c:v>20.505968844652507</c:v>
                </c:pt>
                <c:pt idx="132">
                  <c:v>20.043882836676175</c:v>
                </c:pt>
                <c:pt idx="133">
                  <c:v>20.022503229320783</c:v>
                </c:pt>
                <c:pt idx="134">
                  <c:v>20.227239662895879</c:v>
                </c:pt>
                <c:pt idx="135">
                  <c:v>20.644464198639607</c:v>
                </c:pt>
                <c:pt idx="136">
                  <c:v>21.189130891080254</c:v>
                </c:pt>
                <c:pt idx="137">
                  <c:v>21.663273635336669</c:v>
                </c:pt>
                <c:pt idx="138">
                  <c:v>21.79067015106309</c:v>
                </c:pt>
                <c:pt idx="139">
                  <c:v>21.586970662391888</c:v>
                </c:pt>
                <c:pt idx="140">
                  <c:v>21.174010054780933</c:v>
                </c:pt>
                <c:pt idx="141">
                  <c:v>20.701120351079055</c:v>
                </c:pt>
                <c:pt idx="142">
                  <c:v>20.678918084190592</c:v>
                </c:pt>
                <c:pt idx="143">
                  <c:v>20.748544405204882</c:v>
                </c:pt>
                <c:pt idx="144">
                  <c:v>20.7306578124258</c:v>
                </c:pt>
                <c:pt idx="145">
                  <c:v>20.692275216022903</c:v>
                </c:pt>
                <c:pt idx="146">
                  <c:v>20.482311012701501</c:v>
                </c:pt>
                <c:pt idx="147">
                  <c:v>20.324890766438308</c:v>
                </c:pt>
                <c:pt idx="148">
                  <c:v>20.294235288798973</c:v>
                </c:pt>
                <c:pt idx="149">
                  <c:v>20.157602145727523</c:v>
                </c:pt>
                <c:pt idx="150">
                  <c:v>20.072035994368882</c:v>
                </c:pt>
                <c:pt idx="151">
                  <c:v>19.969121379064568</c:v>
                </c:pt>
                <c:pt idx="152">
                  <c:v>20.479915981507823</c:v>
                </c:pt>
                <c:pt idx="153">
                  <c:v>20.411539419633705</c:v>
                </c:pt>
                <c:pt idx="154">
                  <c:v>20.553071359568399</c:v>
                </c:pt>
                <c:pt idx="155">
                  <c:v>20.923172640118167</c:v>
                </c:pt>
                <c:pt idx="156">
                  <c:v>20.463758429551199</c:v>
                </c:pt>
                <c:pt idx="157">
                  <c:v>20.743618473433695</c:v>
                </c:pt>
                <c:pt idx="158">
                  <c:v>20.862577571390933</c:v>
                </c:pt>
                <c:pt idx="159">
                  <c:v>20.854725782490402</c:v>
                </c:pt>
                <c:pt idx="160">
                  <c:v>21.117584265919039</c:v>
                </c:pt>
                <c:pt idx="161">
                  <c:v>21.067790373484762</c:v>
                </c:pt>
                <c:pt idx="162">
                  <c:v>20.806552836005871</c:v>
                </c:pt>
                <c:pt idx="163">
                  <c:v>20.491509512398078</c:v>
                </c:pt>
              </c:numCache>
            </c:numRef>
          </c:val>
          <c:smooth val="0"/>
          <c:extLst>
            <c:ext xmlns:c16="http://schemas.microsoft.com/office/drawing/2014/chart" uri="{C3380CC4-5D6E-409C-BE32-E72D297353CC}">
              <c16:uniqueId val="{00000000-5214-4ACB-891A-94488025A838}"/>
            </c:ext>
          </c:extLst>
        </c:ser>
        <c:ser>
          <c:idx val="1"/>
          <c:order val="1"/>
          <c:tx>
            <c:strRef>
              <c:f>'Leverage &amp; excess capital'!$C$7</c:f>
              <c:strCache>
                <c:ptCount val="1"/>
                <c:pt idx="0">
                  <c:v>Leverage, banks</c:v>
                </c:pt>
              </c:strCache>
            </c:strRef>
          </c:tx>
          <c:marker>
            <c:symbol val="none"/>
          </c:marker>
          <c:cat>
            <c:numRef>
              <c:f>'Leverage &amp; excess capital'!$A$8:$A$171</c:f>
              <c:numCache>
                <c:formatCode>m/d/yyyy</c:formatCode>
                <c:ptCount val="164"/>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pt idx="160">
                  <c:v>44196</c:v>
                </c:pt>
                <c:pt idx="161">
                  <c:v>44286</c:v>
                </c:pt>
                <c:pt idx="162">
                  <c:v>44377</c:v>
                </c:pt>
                <c:pt idx="163">
                  <c:v>44469</c:v>
                </c:pt>
              </c:numCache>
            </c:numRef>
          </c:cat>
          <c:val>
            <c:numRef>
              <c:f>'Leverage &amp; excess capital'!$F$8:$F$171</c:f>
              <c:numCache>
                <c:formatCode>0.00</c:formatCode>
                <c:ptCount val="164"/>
                <c:pt idx="3">
                  <c:v>15.126632887897296</c:v>
                </c:pt>
                <c:pt idx="4">
                  <c:v>15.293597549587147</c:v>
                </c:pt>
                <c:pt idx="5">
                  <c:v>15.460562211276997</c:v>
                </c:pt>
                <c:pt idx="6">
                  <c:v>15.627526872966849</c:v>
                </c:pt>
                <c:pt idx="7">
                  <c:v>15.794491534656698</c:v>
                </c:pt>
                <c:pt idx="8">
                  <c:v>15.700723751899186</c:v>
                </c:pt>
                <c:pt idx="9">
                  <c:v>15.606955969141676</c:v>
                </c:pt>
                <c:pt idx="10">
                  <c:v>15.513188186384165</c:v>
                </c:pt>
                <c:pt idx="11">
                  <c:v>15.419420403626654</c:v>
                </c:pt>
                <c:pt idx="12">
                  <c:v>15.045222754029737</c:v>
                </c:pt>
                <c:pt idx="13">
                  <c:v>14.671025104432822</c:v>
                </c:pt>
                <c:pt idx="14">
                  <c:v>14.296827454835903</c:v>
                </c:pt>
                <c:pt idx="15">
                  <c:v>13.922629805238987</c:v>
                </c:pt>
                <c:pt idx="16">
                  <c:v>14.648307250979427</c:v>
                </c:pt>
                <c:pt idx="17">
                  <c:v>15.373984696719864</c:v>
                </c:pt>
                <c:pt idx="18">
                  <c:v>16.099662142460303</c:v>
                </c:pt>
                <c:pt idx="19">
                  <c:v>16.825339588200741</c:v>
                </c:pt>
                <c:pt idx="20">
                  <c:v>16.570766445737711</c:v>
                </c:pt>
                <c:pt idx="21">
                  <c:v>16.316193303274684</c:v>
                </c:pt>
                <c:pt idx="22">
                  <c:v>16.061620160811653</c:v>
                </c:pt>
                <c:pt idx="23">
                  <c:v>15.807047018348625</c:v>
                </c:pt>
                <c:pt idx="24">
                  <c:v>16.103383340449128</c:v>
                </c:pt>
                <c:pt idx="25">
                  <c:v>16.399719662549629</c:v>
                </c:pt>
                <c:pt idx="26">
                  <c:v>16.696055984650137</c:v>
                </c:pt>
                <c:pt idx="27">
                  <c:v>16.992392306750638</c:v>
                </c:pt>
                <c:pt idx="28">
                  <c:v>17.039486036245428</c:v>
                </c:pt>
                <c:pt idx="29">
                  <c:v>17.086579765740215</c:v>
                </c:pt>
                <c:pt idx="30">
                  <c:v>17.133673495235001</c:v>
                </c:pt>
                <c:pt idx="31">
                  <c:v>17.180767224729792</c:v>
                </c:pt>
                <c:pt idx="32">
                  <c:v>17.085896039169668</c:v>
                </c:pt>
                <c:pt idx="33">
                  <c:v>16.991024853609545</c:v>
                </c:pt>
                <c:pt idx="34">
                  <c:v>16.896153668049422</c:v>
                </c:pt>
                <c:pt idx="35">
                  <c:v>16.801282482489302</c:v>
                </c:pt>
                <c:pt idx="36">
                  <c:v>16.803146946512037</c:v>
                </c:pt>
                <c:pt idx="37">
                  <c:v>16.805011410534771</c:v>
                </c:pt>
                <c:pt idx="38">
                  <c:v>16.806875874557505</c:v>
                </c:pt>
                <c:pt idx="39">
                  <c:v>16.80874033858024</c:v>
                </c:pt>
                <c:pt idx="40">
                  <c:v>17.310793546745348</c:v>
                </c:pt>
                <c:pt idx="41">
                  <c:v>17.377079634280484</c:v>
                </c:pt>
                <c:pt idx="42">
                  <c:v>17.696220536295584</c:v>
                </c:pt>
                <c:pt idx="43">
                  <c:v>17.753268974122619</c:v>
                </c:pt>
                <c:pt idx="44">
                  <c:v>17.523910399123388</c:v>
                </c:pt>
                <c:pt idx="45">
                  <c:v>17.750117149809629</c:v>
                </c:pt>
                <c:pt idx="46">
                  <c:v>17.971495576614608</c:v>
                </c:pt>
                <c:pt idx="47">
                  <c:v>18.551953058880674</c:v>
                </c:pt>
                <c:pt idx="48">
                  <c:v>19.113042699139186</c:v>
                </c:pt>
                <c:pt idx="49">
                  <c:v>19.636216743625159</c:v>
                </c:pt>
                <c:pt idx="50">
                  <c:v>20.225027269511127</c:v>
                </c:pt>
                <c:pt idx="51">
                  <c:v>20.947803379805627</c:v>
                </c:pt>
                <c:pt idx="52">
                  <c:v>21.780152325590514</c:v>
                </c:pt>
                <c:pt idx="53">
                  <c:v>21.733516538223768</c:v>
                </c:pt>
                <c:pt idx="54">
                  <c:v>21.305068071461683</c:v>
                </c:pt>
                <c:pt idx="55">
                  <c:v>20.389877979491384</c:v>
                </c:pt>
                <c:pt idx="56">
                  <c:v>19.109190276653042</c:v>
                </c:pt>
                <c:pt idx="57">
                  <c:v>18.624294410206048</c:v>
                </c:pt>
                <c:pt idx="58">
                  <c:v>18.342362471292514</c:v>
                </c:pt>
                <c:pt idx="59">
                  <c:v>18.421229440586423</c:v>
                </c:pt>
                <c:pt idx="60">
                  <c:v>18.765445434352614</c:v>
                </c:pt>
                <c:pt idx="61">
                  <c:v>18.812305458894173</c:v>
                </c:pt>
                <c:pt idx="62">
                  <c:v>18.838253464004893</c:v>
                </c:pt>
                <c:pt idx="63">
                  <c:v>19.018476272957564</c:v>
                </c:pt>
                <c:pt idx="64">
                  <c:v>19.107308750017538</c:v>
                </c:pt>
                <c:pt idx="65">
                  <c:v>19.482156516817781</c:v>
                </c:pt>
                <c:pt idx="66">
                  <c:v>20.003140355649446</c:v>
                </c:pt>
                <c:pt idx="67">
                  <c:v>20.399171652203851</c:v>
                </c:pt>
                <c:pt idx="68">
                  <c:v>20.281293560500838</c:v>
                </c:pt>
                <c:pt idx="69">
                  <c:v>20.626126050860869</c:v>
                </c:pt>
                <c:pt idx="70">
                  <c:v>20.877860179224548</c:v>
                </c:pt>
                <c:pt idx="71">
                  <c:v>21.248466675233349</c:v>
                </c:pt>
                <c:pt idx="72">
                  <c:v>21.444354094731338</c:v>
                </c:pt>
                <c:pt idx="73">
                  <c:v>21.802151988881075</c:v>
                </c:pt>
                <c:pt idx="74">
                  <c:v>22.312113540306207</c:v>
                </c:pt>
                <c:pt idx="75">
                  <c:v>22.559206273196292</c:v>
                </c:pt>
                <c:pt idx="76">
                  <c:v>22.886917525469848</c:v>
                </c:pt>
                <c:pt idx="77">
                  <c:v>23.112637670582856</c:v>
                </c:pt>
                <c:pt idx="78">
                  <c:v>23.119258544870267</c:v>
                </c:pt>
                <c:pt idx="79">
                  <c:v>23.638385325586633</c:v>
                </c:pt>
                <c:pt idx="80">
                  <c:v>23.008737864998441</c:v>
                </c:pt>
                <c:pt idx="81">
                  <c:v>22.531057927198496</c:v>
                </c:pt>
                <c:pt idx="82">
                  <c:v>22.047845049670865</c:v>
                </c:pt>
                <c:pt idx="83">
                  <c:v>21.137306186543046</c:v>
                </c:pt>
                <c:pt idx="84">
                  <c:v>21.552816802386701</c:v>
                </c:pt>
                <c:pt idx="85">
                  <c:v>21.690537688251279</c:v>
                </c:pt>
                <c:pt idx="86">
                  <c:v>21.90266192992857</c:v>
                </c:pt>
                <c:pt idx="87">
                  <c:v>22.170325529804057</c:v>
                </c:pt>
                <c:pt idx="88">
                  <c:v>22.393114032587079</c:v>
                </c:pt>
                <c:pt idx="89">
                  <c:v>22.659370626876839</c:v>
                </c:pt>
                <c:pt idx="90">
                  <c:v>22.930527791160799</c:v>
                </c:pt>
                <c:pt idx="91">
                  <c:v>22.924407179337141</c:v>
                </c:pt>
                <c:pt idx="92">
                  <c:v>22.707789347348623</c:v>
                </c:pt>
                <c:pt idx="93">
                  <c:v>22.337269286256497</c:v>
                </c:pt>
                <c:pt idx="94">
                  <c:v>21.720598654674024</c:v>
                </c:pt>
                <c:pt idx="95">
                  <c:v>21.498265523952114</c:v>
                </c:pt>
                <c:pt idx="96">
                  <c:v>21.566428006644283</c:v>
                </c:pt>
                <c:pt idx="97">
                  <c:v>21.928079198104832</c:v>
                </c:pt>
                <c:pt idx="98">
                  <c:v>22.734793312907442</c:v>
                </c:pt>
                <c:pt idx="99">
                  <c:v>23.309208980815555</c:v>
                </c:pt>
                <c:pt idx="100">
                  <c:v>23.643496696636461</c:v>
                </c:pt>
                <c:pt idx="101">
                  <c:v>23.551423987672159</c:v>
                </c:pt>
                <c:pt idx="102">
                  <c:v>23.187901807064954</c:v>
                </c:pt>
                <c:pt idx="103">
                  <c:v>22.867705328321339</c:v>
                </c:pt>
                <c:pt idx="104">
                  <c:v>22.226423465183547</c:v>
                </c:pt>
                <c:pt idx="105">
                  <c:v>21.544290680257728</c:v>
                </c:pt>
                <c:pt idx="106">
                  <c:v>21.411357508600041</c:v>
                </c:pt>
                <c:pt idx="107">
                  <c:v>21.423827106083163</c:v>
                </c:pt>
                <c:pt idx="108">
                  <c:v>22.211990826275368</c:v>
                </c:pt>
                <c:pt idx="109">
                  <c:v>23.267228406009089</c:v>
                </c:pt>
                <c:pt idx="110">
                  <c:v>23.734252533845851</c:v>
                </c:pt>
                <c:pt idx="111">
                  <c:v>23.973657099899533</c:v>
                </c:pt>
                <c:pt idx="112">
                  <c:v>24.551547702819793</c:v>
                </c:pt>
                <c:pt idx="113">
                  <c:v>24.582497127992777</c:v>
                </c:pt>
                <c:pt idx="114">
                  <c:v>23.787588218086526</c:v>
                </c:pt>
                <c:pt idx="115">
                  <c:v>22.802158191973447</c:v>
                </c:pt>
                <c:pt idx="116">
                  <c:v>21.222735181570638</c:v>
                </c:pt>
                <c:pt idx="117">
                  <c:v>19.909019610148981</c:v>
                </c:pt>
                <c:pt idx="118">
                  <c:v>19.648278642299882</c:v>
                </c:pt>
                <c:pt idx="119">
                  <c:v>19.468463785465168</c:v>
                </c:pt>
                <c:pt idx="120">
                  <c:v>19.343478512265627</c:v>
                </c:pt>
                <c:pt idx="121">
                  <c:v>18.917993525692346</c:v>
                </c:pt>
                <c:pt idx="122">
                  <c:v>17.903781269776758</c:v>
                </c:pt>
                <c:pt idx="123">
                  <c:v>17.160331281665737</c:v>
                </c:pt>
                <c:pt idx="124">
                  <c:v>16.764770227079762</c:v>
                </c:pt>
                <c:pt idx="125">
                  <c:v>16.660355813293819</c:v>
                </c:pt>
                <c:pt idx="126">
                  <c:v>16.889769377841475</c:v>
                </c:pt>
                <c:pt idx="127">
                  <c:v>17.029181702710268</c:v>
                </c:pt>
                <c:pt idx="128">
                  <c:v>16.93581782140885</c:v>
                </c:pt>
                <c:pt idx="129">
                  <c:v>16.778367136131358</c:v>
                </c:pt>
                <c:pt idx="130">
                  <c:v>16.318247478966889</c:v>
                </c:pt>
                <c:pt idx="131">
                  <c:v>15.782563496958002</c:v>
                </c:pt>
                <c:pt idx="132">
                  <c:v>15.328903226749429</c:v>
                </c:pt>
                <c:pt idx="133">
                  <c:v>15.253480191097108</c:v>
                </c:pt>
                <c:pt idx="134">
                  <c:v>15.261691226451777</c:v>
                </c:pt>
                <c:pt idx="135">
                  <c:v>15.408361328449166</c:v>
                </c:pt>
                <c:pt idx="136">
                  <c:v>15.742598923874706</c:v>
                </c:pt>
                <c:pt idx="137">
                  <c:v>15.984690853984734</c:v>
                </c:pt>
                <c:pt idx="138">
                  <c:v>15.995597408088294</c:v>
                </c:pt>
                <c:pt idx="139">
                  <c:v>15.741804571028172</c:v>
                </c:pt>
                <c:pt idx="140">
                  <c:v>15.232402349008069</c:v>
                </c:pt>
                <c:pt idx="141">
                  <c:v>14.745120012076544</c:v>
                </c:pt>
                <c:pt idx="142">
                  <c:v>14.709102734265866</c:v>
                </c:pt>
                <c:pt idx="143">
                  <c:v>14.796725826733025</c:v>
                </c:pt>
                <c:pt idx="144">
                  <c:v>14.841573124752415</c:v>
                </c:pt>
                <c:pt idx="145">
                  <c:v>14.840339375334226</c:v>
                </c:pt>
                <c:pt idx="146">
                  <c:v>14.758934351021834</c:v>
                </c:pt>
                <c:pt idx="147">
                  <c:v>14.597109398055682</c:v>
                </c:pt>
                <c:pt idx="148">
                  <c:v>14.682307143658875</c:v>
                </c:pt>
                <c:pt idx="149">
                  <c:v>14.685638494444417</c:v>
                </c:pt>
                <c:pt idx="150">
                  <c:v>14.709894174569669</c:v>
                </c:pt>
                <c:pt idx="151">
                  <c:v>14.811547615619121</c:v>
                </c:pt>
                <c:pt idx="152">
                  <c:v>14.598025857622956</c:v>
                </c:pt>
                <c:pt idx="153">
                  <c:v>14.407319339780274</c:v>
                </c:pt>
                <c:pt idx="154">
                  <c:v>14.372263918410994</c:v>
                </c:pt>
                <c:pt idx="155">
                  <c:v>14.511665253775174</c:v>
                </c:pt>
                <c:pt idx="156">
                  <c:v>14.585287087981635</c:v>
                </c:pt>
                <c:pt idx="157">
                  <c:v>14.785225729916995</c:v>
                </c:pt>
                <c:pt idx="158">
                  <c:v>14.784187793157773</c:v>
                </c:pt>
                <c:pt idx="159">
                  <c:v>14.622790936046025</c:v>
                </c:pt>
                <c:pt idx="160">
                  <c:v>14.797881669174565</c:v>
                </c:pt>
                <c:pt idx="161">
                  <c:v>14.733452333396961</c:v>
                </c:pt>
                <c:pt idx="162">
                  <c:v>14.517408089514664</c:v>
                </c:pt>
                <c:pt idx="163">
                  <c:v>14.256066807913783</c:v>
                </c:pt>
              </c:numCache>
            </c:numRef>
          </c:val>
          <c:smooth val="0"/>
          <c:extLst>
            <c:ext xmlns:c16="http://schemas.microsoft.com/office/drawing/2014/chart" uri="{C3380CC4-5D6E-409C-BE32-E72D297353CC}">
              <c16:uniqueId val="{00000001-5214-4ACB-891A-94488025A838}"/>
            </c:ext>
          </c:extLst>
        </c:ser>
        <c:dLbls>
          <c:showLegendKey val="0"/>
          <c:showVal val="0"/>
          <c:showCatName val="0"/>
          <c:showSerName val="0"/>
          <c:showPercent val="0"/>
          <c:showBubbleSize val="0"/>
        </c:dLbls>
        <c:marker val="1"/>
        <c:smooth val="0"/>
        <c:axId val="245295744"/>
        <c:axId val="245436800"/>
      </c:lineChart>
      <c:lineChart>
        <c:grouping val="standard"/>
        <c:varyColors val="0"/>
        <c:ser>
          <c:idx val="2"/>
          <c:order val="2"/>
          <c:tx>
            <c:v>Excess capital adequacy, banks (right-hand axis)</c:v>
          </c:tx>
          <c:marker>
            <c:symbol val="none"/>
          </c:marker>
          <c:cat>
            <c:numRef>
              <c:f>'Leverage &amp; excess capital'!$A$8:$A$171</c:f>
              <c:numCache>
                <c:formatCode>m/d/yyyy</c:formatCode>
                <c:ptCount val="164"/>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pt idx="160">
                  <c:v>44196</c:v>
                </c:pt>
                <c:pt idx="161">
                  <c:v>44286</c:v>
                </c:pt>
                <c:pt idx="162">
                  <c:v>44377</c:v>
                </c:pt>
                <c:pt idx="163">
                  <c:v>44469</c:v>
                </c:pt>
              </c:numCache>
            </c:numRef>
          </c:cat>
          <c:val>
            <c:numRef>
              <c:f>'Leverage &amp; excess capital'!$G$8:$G$171</c:f>
              <c:numCache>
                <c:formatCode>0.00</c:formatCode>
                <c:ptCount val="164"/>
                <c:pt idx="84">
                  <c:v>4.3610250497499141</c:v>
                </c:pt>
                <c:pt idx="85">
                  <c:v>4.582564543722083</c:v>
                </c:pt>
                <c:pt idx="86">
                  <c:v>4.682089387770219</c:v>
                </c:pt>
                <c:pt idx="87">
                  <c:v>4.6935525748559055</c:v>
                </c:pt>
                <c:pt idx="88">
                  <c:v>4.8134456807336043</c:v>
                </c:pt>
                <c:pt idx="89">
                  <c:v>4.80916952893977</c:v>
                </c:pt>
                <c:pt idx="90">
                  <c:v>4.852193378794615</c:v>
                </c:pt>
                <c:pt idx="91">
                  <c:v>5.0718219233052579</c:v>
                </c:pt>
                <c:pt idx="92">
                  <c:v>5.1945615848792528</c:v>
                </c:pt>
                <c:pt idx="93">
                  <c:v>5.3351876200877486</c:v>
                </c:pt>
                <c:pt idx="94">
                  <c:v>5.4741776400747675</c:v>
                </c:pt>
                <c:pt idx="95">
                  <c:v>5.5047396380152032</c:v>
                </c:pt>
                <c:pt idx="96">
                  <c:v>5.3776983063355983</c:v>
                </c:pt>
                <c:pt idx="97">
                  <c:v>5.2109650354420314</c:v>
                </c:pt>
                <c:pt idx="98">
                  <c:v>5.0219839619783224</c:v>
                </c:pt>
                <c:pt idx="99">
                  <c:v>4.7929190145270413</c:v>
                </c:pt>
                <c:pt idx="100">
                  <c:v>4.6924998002010172</c:v>
                </c:pt>
                <c:pt idx="101">
                  <c:v>4.6232233224473296</c:v>
                </c:pt>
                <c:pt idx="102">
                  <c:v>4.5617932244334014</c:v>
                </c:pt>
                <c:pt idx="103">
                  <c:v>4.5531626542685846</c:v>
                </c:pt>
                <c:pt idx="104">
                  <c:v>4.6848464082882018</c:v>
                </c:pt>
                <c:pt idx="105">
                  <c:v>4.920064576737496</c:v>
                </c:pt>
                <c:pt idx="106">
                  <c:v>4.9251715459337717</c:v>
                </c:pt>
                <c:pt idx="107">
                  <c:v>4.7784451339572875</c:v>
                </c:pt>
                <c:pt idx="108">
                  <c:v>4.2579725669786441</c:v>
                </c:pt>
                <c:pt idx="109">
                  <c:v>4.0075000000000003</c:v>
                </c:pt>
                <c:pt idx="110">
                  <c:v>4.0024999999999995</c:v>
                </c:pt>
                <c:pt idx="111">
                  <c:v>4.3224999999999998</c:v>
                </c:pt>
                <c:pt idx="112">
                  <c:v>4.6074999999999999</c:v>
                </c:pt>
                <c:pt idx="113">
                  <c:v>4.6850000000000005</c:v>
                </c:pt>
                <c:pt idx="114">
                  <c:v>5.2125000000000004</c:v>
                </c:pt>
                <c:pt idx="115">
                  <c:v>5.6175000000000006</c:v>
                </c:pt>
                <c:pt idx="116">
                  <c:v>6.1550000000000002</c:v>
                </c:pt>
                <c:pt idx="117">
                  <c:v>6.6274999999999995</c:v>
                </c:pt>
                <c:pt idx="118">
                  <c:v>6.64</c:v>
                </c:pt>
                <c:pt idx="119">
                  <c:v>6.72</c:v>
                </c:pt>
                <c:pt idx="120">
                  <c:v>6.7174999999999994</c:v>
                </c:pt>
                <c:pt idx="121">
                  <c:v>6.8525</c:v>
                </c:pt>
                <c:pt idx="122">
                  <c:v>7.4550000000000001</c:v>
                </c:pt>
                <c:pt idx="123">
                  <c:v>7.875</c:v>
                </c:pt>
                <c:pt idx="124">
                  <c:v>8.4375</c:v>
                </c:pt>
                <c:pt idx="125">
                  <c:v>8.9024999999999999</c:v>
                </c:pt>
                <c:pt idx="126">
                  <c:v>8.9699999999999989</c:v>
                </c:pt>
                <c:pt idx="127">
                  <c:v>9.24</c:v>
                </c:pt>
                <c:pt idx="128">
                  <c:v>9.6624999999999996</c:v>
                </c:pt>
                <c:pt idx="129">
                  <c:v>10.112500000000001</c:v>
                </c:pt>
                <c:pt idx="130">
                  <c:v>10.577500000000001</c:v>
                </c:pt>
                <c:pt idx="131">
                  <c:v>10.67</c:v>
                </c:pt>
                <c:pt idx="132">
                  <c:v>10.7</c:v>
                </c:pt>
                <c:pt idx="133">
                  <c:v>9.9409019665076492</c:v>
                </c:pt>
                <c:pt idx="134">
                  <c:v>9.3140377157657372</c:v>
                </c:pt>
                <c:pt idx="135">
                  <c:v>9.0083968120140963</c:v>
                </c:pt>
                <c:pt idx="136">
                  <c:v>8.4608306294342093</c:v>
                </c:pt>
                <c:pt idx="137">
                  <c:v>8.4685472620485029</c:v>
                </c:pt>
                <c:pt idx="138">
                  <c:v>8.4968973143091482</c:v>
                </c:pt>
                <c:pt idx="139">
                  <c:v>8.5463366249388848</c:v>
                </c:pt>
                <c:pt idx="140">
                  <c:v>8.721145503660054</c:v>
                </c:pt>
                <c:pt idx="141">
                  <c:v>8.8150834657395976</c:v>
                </c:pt>
                <c:pt idx="142">
                  <c:v>8.8638462707745287</c:v>
                </c:pt>
                <c:pt idx="143">
                  <c:v>8.8219106637975599</c:v>
                </c:pt>
                <c:pt idx="144">
                  <c:v>9.00274951023456</c:v>
                </c:pt>
                <c:pt idx="145">
                  <c:v>9.0431500772254676</c:v>
                </c:pt>
                <c:pt idx="146">
                  <c:v>9.2677582819274775</c:v>
                </c:pt>
                <c:pt idx="147">
                  <c:v>9.5949707084624567</c:v>
                </c:pt>
                <c:pt idx="148">
                  <c:v>9.6397809656888391</c:v>
                </c:pt>
                <c:pt idx="149">
                  <c:v>9.7252356822432464</c:v>
                </c:pt>
                <c:pt idx="150">
                  <c:v>9.3508013410146038</c:v>
                </c:pt>
                <c:pt idx="151">
                  <c:v>8.7668672752842518</c:v>
                </c:pt>
                <c:pt idx="152">
                  <c:v>8.2905287835320767</c:v>
                </c:pt>
                <c:pt idx="153">
                  <c:v>7.9127738295837444</c:v>
                </c:pt>
                <c:pt idx="154">
                  <c:v>7.4713629131681696</c:v>
                </c:pt>
                <c:pt idx="155">
                  <c:v>6.844994958422558</c:v>
                </c:pt>
                <c:pt idx="156">
                  <c:v>6.4271137819400854</c:v>
                </c:pt>
                <c:pt idx="157">
                  <c:v>6.5372233376416133</c:v>
                </c:pt>
                <c:pt idx="158">
                  <c:v>7.0146130097801578</c:v>
                </c:pt>
                <c:pt idx="159">
                  <c:v>7.8820018140700139</c:v>
                </c:pt>
                <c:pt idx="160">
                  <c:v>8.3102325654750011</c:v>
                </c:pt>
                <c:pt idx="161">
                  <c:v>8.4163285550250002</c:v>
                </c:pt>
                <c:pt idx="162">
                  <c:v>8.4347764737000013</c:v>
                </c:pt>
                <c:pt idx="163">
                  <c:v>8.3758141532000003</c:v>
                </c:pt>
              </c:numCache>
            </c:numRef>
          </c:val>
          <c:smooth val="0"/>
          <c:extLst>
            <c:ext xmlns:c16="http://schemas.microsoft.com/office/drawing/2014/chart" uri="{C3380CC4-5D6E-409C-BE32-E72D297353CC}">
              <c16:uniqueId val="{00000002-5214-4ACB-891A-94488025A838}"/>
            </c:ext>
          </c:extLst>
        </c:ser>
        <c:dLbls>
          <c:showLegendKey val="0"/>
          <c:showVal val="0"/>
          <c:showCatName val="0"/>
          <c:showSerName val="0"/>
          <c:showPercent val="0"/>
          <c:showBubbleSize val="0"/>
        </c:dLbls>
        <c:marker val="1"/>
        <c:smooth val="0"/>
        <c:axId val="245439872"/>
        <c:axId val="245438336"/>
      </c:lineChart>
      <c:dateAx>
        <c:axId val="245295744"/>
        <c:scaling>
          <c:orientation val="minMax"/>
          <c:min val="29221"/>
        </c:scaling>
        <c:delete val="0"/>
        <c:axPos val="b"/>
        <c:numFmt formatCode="yyyy" sourceLinked="0"/>
        <c:majorTickMark val="out"/>
        <c:minorTickMark val="out"/>
        <c:tickLblPos val="nextTo"/>
        <c:crossAx val="245436800"/>
        <c:crossesAt val="-50"/>
        <c:auto val="1"/>
        <c:lblOffset val="100"/>
        <c:baseTimeUnit val="months"/>
        <c:majorUnit val="36"/>
        <c:majorTimeUnit val="months"/>
        <c:minorUnit val="12"/>
        <c:minorTimeUnit val="months"/>
      </c:dateAx>
      <c:valAx>
        <c:axId val="245436800"/>
        <c:scaling>
          <c:orientation val="minMax"/>
          <c:max val="30"/>
          <c:min val="10"/>
        </c:scaling>
        <c:delete val="0"/>
        <c:axPos val="l"/>
        <c:majorGridlines>
          <c:spPr>
            <a:ln>
              <a:solidFill>
                <a:schemeClr val="accent6"/>
              </a:solidFill>
            </a:ln>
          </c:spPr>
        </c:majorGridlines>
        <c:numFmt formatCode="0" sourceLinked="0"/>
        <c:majorTickMark val="out"/>
        <c:minorTickMark val="none"/>
        <c:tickLblPos val="nextTo"/>
        <c:spPr>
          <a:ln>
            <a:noFill/>
          </a:ln>
        </c:spPr>
        <c:crossAx val="245295744"/>
        <c:crosses val="autoZero"/>
        <c:crossBetween val="between"/>
      </c:valAx>
      <c:valAx>
        <c:axId val="245438336"/>
        <c:scaling>
          <c:orientation val="minMax"/>
          <c:min val="2"/>
        </c:scaling>
        <c:delete val="0"/>
        <c:axPos val="r"/>
        <c:numFmt formatCode="0" sourceLinked="0"/>
        <c:majorTickMark val="out"/>
        <c:minorTickMark val="none"/>
        <c:tickLblPos val="nextTo"/>
        <c:spPr>
          <a:ln>
            <a:noFill/>
          </a:ln>
        </c:spPr>
        <c:crossAx val="245439872"/>
        <c:crosses val="max"/>
        <c:crossBetween val="between"/>
      </c:valAx>
      <c:dateAx>
        <c:axId val="245439872"/>
        <c:scaling>
          <c:orientation val="minMax"/>
        </c:scaling>
        <c:delete val="1"/>
        <c:axPos val="b"/>
        <c:numFmt formatCode="m/d/yyyy" sourceLinked="1"/>
        <c:majorTickMark val="out"/>
        <c:minorTickMark val="none"/>
        <c:tickLblPos val="nextTo"/>
        <c:crossAx val="245438336"/>
        <c:crosses val="autoZero"/>
        <c:auto val="1"/>
        <c:lblOffset val="100"/>
        <c:baseTimeUnit val="months"/>
      </c:dateAx>
    </c:plotArea>
    <c:legend>
      <c:legendPos val="r"/>
      <c:layout>
        <c:manualLayout>
          <c:xMode val="edge"/>
          <c:yMode val="edge"/>
          <c:x val="8.0734663935509471E-4"/>
          <c:y val="0.93474353682012623"/>
          <c:w val="0.62778930650910014"/>
          <c:h val="6.5256463179873742E-2"/>
        </c:manualLayout>
      </c:layout>
      <c:overlay val="0"/>
    </c:legend>
    <c:plotVisOnly val="1"/>
    <c:dispBlanksAs val="gap"/>
    <c:showDLblsOverMax val="0"/>
  </c:chart>
  <c:spPr>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46445184"/>
        <c:axId val="246446720"/>
      </c:barChart>
      <c:catAx>
        <c:axId val="246445184"/>
        <c:scaling>
          <c:orientation val="minMax"/>
        </c:scaling>
        <c:delete val="0"/>
        <c:axPos val="b"/>
        <c:majorTickMark val="out"/>
        <c:minorTickMark val="none"/>
        <c:tickLblPos val="nextTo"/>
        <c:crossAx val="246446720"/>
        <c:crosses val="autoZero"/>
        <c:auto val="1"/>
        <c:lblAlgn val="ctr"/>
        <c:lblOffset val="100"/>
        <c:noMultiLvlLbl val="0"/>
      </c:catAx>
      <c:valAx>
        <c:axId val="246446720"/>
        <c:scaling>
          <c:orientation val="minMax"/>
        </c:scaling>
        <c:delete val="0"/>
        <c:axPos val="l"/>
        <c:majorGridlines/>
        <c:majorTickMark val="out"/>
        <c:minorTickMark val="none"/>
        <c:tickLblPos val="nextTo"/>
        <c:crossAx val="246445184"/>
        <c:crosses val="autoZero"/>
        <c:crossBetween val="between"/>
      </c:valAx>
    </c:plotArea>
    <c:legend>
      <c:legendPos val="r"/>
      <c:overlay val="0"/>
    </c:legend>
    <c:plotVisOnly val="1"/>
    <c:dispBlanksAs val="gap"/>
    <c:showDLblsOverMax val="0"/>
  </c:chart>
  <c:spPr>
    <a:noFill/>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Diagram4">
    <tabColor theme="9"/>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codeName="Diagram11">
    <tabColor theme="9"/>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B00-000000000000}">
  <sheetPr codeName="Diagram12">
    <tabColor theme="9"/>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D00-000000000000}">
  <sheetPr codeName="Diagram5">
    <tabColor theme="9"/>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F00-000000000000}">
  <sheetPr codeName="Diagram7">
    <tabColor theme="9"/>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100-000000000000}">
  <sheetPr codeName="Diagram8">
    <tabColor theme="9"/>
  </sheetPr>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300-000000000000}">
  <sheetPr codeName="Diagram20">
    <tabColor theme="9"/>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Diagram6">
    <tabColor theme="9"/>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16">
    <tabColor theme="9"/>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Diagram1">
    <tabColor theme="9"/>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Diagram2">
    <tabColor theme="9"/>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Diagram10">
    <tabColor theme="9"/>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codeName="Diagram3">
    <tabColor theme="9"/>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Diagram13">
    <tabColor theme="9"/>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600-000000000000}">
  <sheetPr codeName="Diagram21">
    <tabColor theme="9"/>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0.00709</cdr:x>
      <cdr:y>0.00561</cdr:y>
    </cdr:from>
    <cdr:to>
      <cdr:x>0.23771</cdr:x>
      <cdr:y>0.07902</cdr:y>
    </cdr:to>
    <cdr:sp macro="" textlink="">
      <cdr:nvSpPr>
        <cdr:cNvPr id="3" name="Tekstboks 1"/>
        <cdr:cNvSpPr txBox="1"/>
      </cdr:nvSpPr>
      <cdr:spPr>
        <a:xfrm xmlns:a="http://schemas.openxmlformats.org/drawingml/2006/main">
          <a:off x="65809" y="33907"/>
          <a:ext cx="2141983" cy="443778"/>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a:t>
          </a:r>
          <a:r>
            <a:rPr lang="da-DK" sz="1000" baseline="0">
              <a:latin typeface="Franklin Gothic Book" panose="020B0503020102020204" pitchFamily="34" charset="0"/>
              <a:ea typeface="Verdana" panose="020B0604030504040204" pitchFamily="34" charset="0"/>
              <a:cs typeface="Verdana" panose="020B0604030504040204" pitchFamily="34" charset="0"/>
            </a:rPr>
            <a:t> disposable income</a:t>
          </a: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0.01642</cdr:x>
      <cdr:y>0.01009</cdr:y>
    </cdr:from>
    <cdr:to>
      <cdr:x>0.21939</cdr:x>
      <cdr:y>0.0777</cdr:y>
    </cdr:to>
    <cdr:sp macro="" textlink="">
      <cdr:nvSpPr>
        <cdr:cNvPr id="3" name="Tekstboks 1"/>
        <cdr:cNvSpPr txBox="1"/>
      </cdr:nvSpPr>
      <cdr:spPr>
        <a:xfrm xmlns:a="http://schemas.openxmlformats.org/drawingml/2006/main">
          <a:off x="152359" y="60964"/>
          <a:ext cx="1883797" cy="408544"/>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Annual growth, per cent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0.00695</cdr:x>
      <cdr:y>0.00984</cdr:y>
    </cdr:from>
    <cdr:to>
      <cdr:x>0.14053</cdr:x>
      <cdr:y>0.08325</cdr:y>
    </cdr:to>
    <cdr:sp macro="" textlink="">
      <cdr:nvSpPr>
        <cdr:cNvPr id="3" name="Tekstboks 1"/>
        <cdr:cNvSpPr txBox="1"/>
      </cdr:nvSpPr>
      <cdr:spPr>
        <a:xfrm xmlns:a="http://schemas.openxmlformats.org/drawingml/2006/main">
          <a:off x="64398" y="59353"/>
          <a:ext cx="1238598" cy="44279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 GDP</a:t>
          </a:r>
        </a:p>
      </cdr:txBody>
    </cdr:sp>
  </cdr:relSizeAnchor>
  <cdr:relSizeAnchor xmlns:cdr="http://schemas.openxmlformats.org/drawingml/2006/chartDrawing">
    <cdr:from>
      <cdr:x>0.86765</cdr:x>
      <cdr:y>0.01003</cdr:y>
    </cdr:from>
    <cdr:to>
      <cdr:x>0.99873</cdr:x>
      <cdr:y>0.08344</cdr:y>
    </cdr:to>
    <cdr:sp macro="" textlink="">
      <cdr:nvSpPr>
        <cdr:cNvPr id="4" name="Tekstboks 1"/>
        <cdr:cNvSpPr txBox="1"/>
      </cdr:nvSpPr>
      <cdr:spPr>
        <a:xfrm xmlns:a="http://schemas.openxmlformats.org/drawingml/2006/main">
          <a:off x="8045116" y="60499"/>
          <a:ext cx="1215446" cy="44279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Percentage points</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0.0123</cdr:x>
      <cdr:y>0.0087</cdr:y>
    </cdr:from>
    <cdr:to>
      <cdr:x>0.22313</cdr:x>
      <cdr:y>0.08211</cdr:y>
    </cdr:to>
    <cdr:sp macro="" textlink="">
      <cdr:nvSpPr>
        <cdr:cNvPr id="3" name="Tekstboks 1"/>
        <cdr:cNvSpPr txBox="1"/>
      </cdr:nvSpPr>
      <cdr:spPr>
        <a:xfrm xmlns:a="http://schemas.openxmlformats.org/drawingml/2006/main">
          <a:off x="114187" y="52571"/>
          <a:ext cx="1956747"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Assets/capital</a:t>
          </a:r>
        </a:p>
      </cdr:txBody>
    </cdr:sp>
  </cdr:relSizeAnchor>
  <cdr:relSizeAnchor xmlns:cdr="http://schemas.openxmlformats.org/drawingml/2006/chartDrawing">
    <cdr:from>
      <cdr:x>0.94012</cdr:x>
      <cdr:y>0.00745</cdr:y>
    </cdr:from>
    <cdr:to>
      <cdr:x>0.99507</cdr:x>
      <cdr:y>0.08086</cdr:y>
    </cdr:to>
    <cdr:sp macro="" textlink="">
      <cdr:nvSpPr>
        <cdr:cNvPr id="4" name="Tekstboks 1"/>
        <cdr:cNvSpPr txBox="1"/>
      </cdr:nvSpPr>
      <cdr:spPr>
        <a:xfrm xmlns:a="http://schemas.openxmlformats.org/drawingml/2006/main">
          <a:off x="8725377" y="45005"/>
          <a:ext cx="510063"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1</cdr:y>
    </cdr:to>
    <cdr:pic>
      <cdr:nvPicPr>
        <cdr:cNvPr id="4" name="Picture 1">
          <a:extLst xmlns:a="http://schemas.openxmlformats.org/drawingml/2006/main">
            <a:ext uri="{FF2B5EF4-FFF2-40B4-BE49-F238E27FC236}">
              <a16:creationId xmlns:a16="http://schemas.microsoft.com/office/drawing/2014/main" id="{5349DC91-4231-4622-BA08-36EA1106388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0.00639</cdr:x>
      <cdr:y>0.00939</cdr:y>
    </cdr:from>
    <cdr:to>
      <cdr:x>0.21052</cdr:x>
      <cdr:y>0.06815</cdr:y>
    </cdr:to>
    <cdr:sp macro="" textlink="">
      <cdr:nvSpPr>
        <cdr:cNvPr id="2" name="Tekstboks 1"/>
        <cdr:cNvSpPr txBox="1"/>
      </cdr:nvSpPr>
      <cdr:spPr>
        <a:xfrm xmlns:a="http://schemas.openxmlformats.org/drawingml/2006/main">
          <a:off x="59231" y="56617"/>
          <a:ext cx="1891841" cy="354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Index</a:t>
          </a:r>
        </a:p>
      </cdr:txBody>
    </cdr:sp>
  </cdr:relSizeAnchor>
</c:userShapes>
</file>

<file path=xl/drawings/drawing20.xml><?xml version="1.0" encoding="utf-8"?>
<c:userShapes xmlns:c="http://schemas.openxmlformats.org/drawingml/2006/chart">
  <cdr:relSizeAnchor xmlns:cdr="http://schemas.openxmlformats.org/drawingml/2006/chartDrawing">
    <cdr:from>
      <cdr:x>0.02071</cdr:x>
      <cdr:y>0.00618</cdr:y>
    </cdr:from>
    <cdr:to>
      <cdr:x>0.22698</cdr:x>
      <cdr:y>0.07959</cdr:y>
    </cdr:to>
    <cdr:sp macro="" textlink="">
      <cdr:nvSpPr>
        <cdr:cNvPr id="3" name="Tekstboks 1"/>
        <cdr:cNvSpPr txBox="1"/>
      </cdr:nvSpPr>
      <cdr:spPr>
        <a:xfrm xmlns:a="http://schemas.openxmlformats.org/drawingml/2006/main">
          <a:off x="192184" y="3733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t>
          </a:r>
          <a:r>
            <a:rPr lang="da-DK" sz="1000" baseline="0">
              <a:latin typeface="Franklin Gothic Book" panose="020B0503020102020204" pitchFamily="34" charset="0"/>
              <a:ea typeface="Verdana" panose="020B0604030504040204" pitchFamily="34" charset="0"/>
              <a:cs typeface="Verdana" panose="020B0604030504040204" pitchFamily="34" charset="0"/>
            </a:rPr>
            <a:t> deviations</a:t>
          </a:r>
          <a:endParaRPr lang="da-DK" sz="100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baseline="0">
            <a:latin typeface="Verdana" panose="020B060403050404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0.01906</cdr:x>
      <cdr:y>0.00744</cdr:y>
    </cdr:from>
    <cdr:to>
      <cdr:x>0.22533</cdr:x>
      <cdr:y>0.08085</cdr:y>
    </cdr:to>
    <cdr:sp macro="" textlink="">
      <cdr:nvSpPr>
        <cdr:cNvPr id="3" name="Tekstboks 1"/>
        <cdr:cNvSpPr txBox="1"/>
      </cdr:nvSpPr>
      <cdr:spPr>
        <a:xfrm xmlns:a="http://schemas.openxmlformats.org/drawingml/2006/main">
          <a:off x="176944" y="4495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 deviations</a:t>
          </a:r>
        </a:p>
        <a:p xmlns:a="http://schemas.openxmlformats.org/drawingml/2006/main">
          <a:endParaRPr lang="da-DK" sz="1000" baseline="0">
            <a:latin typeface="Verdana" panose="020B060403050404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0.90565</cdr:x>
      <cdr:y>0.01812</cdr:y>
    </cdr:from>
    <cdr:to>
      <cdr:x>0.98194</cdr:x>
      <cdr:y>0.05193</cdr:y>
    </cdr:to>
    <cdr:sp macro="" textlink="">
      <cdr:nvSpPr>
        <cdr:cNvPr id="2" name="Tekstboks 1"/>
        <cdr:cNvSpPr txBox="1"/>
      </cdr:nvSpPr>
      <cdr:spPr>
        <a:xfrm xmlns:a="http://schemas.openxmlformats.org/drawingml/2006/main">
          <a:off x="8405519" y="109499"/>
          <a:ext cx="708059" cy="204303"/>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r"/>
          <a:r>
            <a:rPr lang="da-DK" sz="1000">
              <a:latin typeface="Franklin Gothic Book" panose="020B0503020102020204" pitchFamily="34" charset="0"/>
              <a:ea typeface="Verdana" panose="020B0604030504040204" pitchFamily="34" charset="0"/>
              <a:cs typeface="Verdana" panose="020B0604030504040204" pitchFamily="34" charset="0"/>
            </a:rPr>
            <a:t>Kr. billion</a:t>
          </a:r>
        </a:p>
      </cdr:txBody>
    </cdr:sp>
  </cdr:relSizeAnchor>
  <cdr:relSizeAnchor xmlns:cdr="http://schemas.openxmlformats.org/drawingml/2006/chartDrawing">
    <cdr:from>
      <cdr:x>0.00984</cdr:x>
      <cdr:y>0.01434</cdr:y>
    </cdr:from>
    <cdr:to>
      <cdr:x>0.12387</cdr:x>
      <cdr:y>0.05856</cdr:y>
    </cdr:to>
    <cdr:sp macro="" textlink="">
      <cdr:nvSpPr>
        <cdr:cNvPr id="3" name="Tekstboks 2"/>
        <cdr:cNvSpPr txBox="1"/>
      </cdr:nvSpPr>
      <cdr:spPr>
        <a:xfrm xmlns:a="http://schemas.openxmlformats.org/drawingml/2006/main">
          <a:off x="91317" y="86639"/>
          <a:ext cx="1058331" cy="267207"/>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a:t>
          </a:r>
          <a:r>
            <a:rPr lang="da-DK" sz="1000" baseline="0">
              <a:latin typeface="Franklin Gothic Book" panose="020B0503020102020204" pitchFamily="34" charset="0"/>
              <a:ea typeface="Verdana" panose="020B0604030504040204" pitchFamily="34" charset="0"/>
              <a:cs typeface="Verdana" panose="020B0604030504040204" pitchFamily="34" charset="0"/>
            </a:rPr>
            <a:t> GDP</a:t>
          </a:r>
          <a:endParaRPr lang="da-DK" sz="100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0.02002</cdr:x>
      <cdr:y>0.00858</cdr:y>
    </cdr:from>
    <cdr:to>
      <cdr:x>0.15353</cdr:x>
      <cdr:y>0.04414</cdr:y>
    </cdr:to>
    <cdr:sp macro="" textlink="">
      <cdr:nvSpPr>
        <cdr:cNvPr id="3" name="Tekstboks 1"/>
        <cdr:cNvSpPr txBox="1"/>
      </cdr:nvSpPr>
      <cdr:spPr>
        <a:xfrm xmlns:a="http://schemas.openxmlformats.org/drawingml/2006/main">
          <a:off x="185771" y="51852"/>
          <a:ext cx="1239169" cy="214848"/>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Index,</a:t>
          </a:r>
          <a:r>
            <a:rPr lang="da-DK" sz="1000" baseline="0">
              <a:latin typeface="Franklin Gothic Book" panose="020B0503020102020204" pitchFamily="34" charset="0"/>
              <a:ea typeface="Verdana" panose="020B0604030504040204" pitchFamily="34" charset="0"/>
              <a:cs typeface="Verdana" panose="020B0604030504040204" pitchFamily="34" charset="0"/>
            </a:rPr>
            <a:t> 2000=1</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0.86289</cdr:x>
      <cdr:y>0.01003</cdr:y>
    </cdr:from>
    <cdr:to>
      <cdr:x>0.99329</cdr:x>
      <cdr:y>0.08344</cdr:y>
    </cdr:to>
    <cdr:sp macro="" textlink="">
      <cdr:nvSpPr>
        <cdr:cNvPr id="4" name="Tekstboks 1"/>
        <cdr:cNvSpPr txBox="1"/>
      </cdr:nvSpPr>
      <cdr:spPr>
        <a:xfrm xmlns:a="http://schemas.openxmlformats.org/drawingml/2006/main">
          <a:off x="8008619" y="60608"/>
          <a:ext cx="1210263"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year-on-year</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0.02483</cdr:x>
      <cdr:y>0.00474</cdr:y>
    </cdr:from>
    <cdr:to>
      <cdr:x>0.1613</cdr:x>
      <cdr:y>0.07815</cdr:y>
    </cdr:to>
    <cdr:sp macro="" textlink="">
      <cdr:nvSpPr>
        <cdr:cNvPr id="3" name="Tekstboks 1"/>
        <cdr:cNvSpPr txBox="1"/>
      </cdr:nvSpPr>
      <cdr:spPr>
        <a:xfrm xmlns:a="http://schemas.openxmlformats.org/drawingml/2006/main">
          <a:off x="230480" y="28630"/>
          <a:ext cx="1266599" cy="44359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 GDP</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0.81299</cdr:x>
      <cdr:y>0.00309</cdr:y>
    </cdr:from>
    <cdr:to>
      <cdr:x>0.99261</cdr:x>
      <cdr:y>0.04792</cdr:y>
    </cdr:to>
    <cdr:sp macro="" textlink="">
      <cdr:nvSpPr>
        <cdr:cNvPr id="2" name="Tekstboks 1"/>
        <cdr:cNvSpPr txBox="1"/>
      </cdr:nvSpPr>
      <cdr:spPr>
        <a:xfrm xmlns:a="http://schemas.openxmlformats.org/drawingml/2006/main">
          <a:off x="7545469" y="18701"/>
          <a:ext cx="1667111" cy="270859"/>
        </a:xfrm>
        <a:prstGeom xmlns:a="http://schemas.openxmlformats.org/drawingml/2006/main" prst="rect">
          <a:avLst/>
        </a:prstGeom>
      </cdr:spPr>
      <cdr:txBody>
        <a:bodyPr xmlns:a="http://schemas.openxmlformats.org/drawingml/2006/main" vertOverflow="clip" wrap="square" lIns="36000" tIns="0" rIns="0" rtlCol="0"/>
        <a:lstStyle xmlns:a="http://schemas.openxmlformats.org/drawingml/2006/main"/>
        <a:p xmlns:a="http://schemas.openxmlformats.org/drawingml/2006/main">
          <a:r>
            <a:rPr lang="da-DK" sz="1000">
              <a:effectLst/>
              <a:latin typeface="Franklin Gothic Book" panose="020B0503020102020204" pitchFamily="34" charset="0"/>
              <a:ea typeface="Verdana" panose="020B0604030504040204" pitchFamily="34" charset="0"/>
              <a:cs typeface="Verdana" panose="020B0604030504040204" pitchFamily="34" charset="0"/>
            </a:rPr>
            <a:t>Per cent of</a:t>
          </a:r>
          <a:r>
            <a:rPr lang="da-DK" sz="1000" baseline="0">
              <a:effectLst/>
              <a:latin typeface="Franklin Gothic Book" panose="020B0503020102020204" pitchFamily="34" charset="0"/>
              <a:ea typeface="Verdana" panose="020B0604030504040204" pitchFamily="34" charset="0"/>
              <a:cs typeface="Verdana" panose="020B0604030504040204" pitchFamily="34" charset="0"/>
            </a:rPr>
            <a:t> total risk exposure</a:t>
          </a:r>
          <a:endParaRPr lang="da-DK" sz="800">
            <a:effectLst/>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0.01232</cdr:x>
      <cdr:y>0.00126</cdr:y>
    </cdr:from>
    <cdr:to>
      <cdr:x>0.14778</cdr:x>
      <cdr:y>0.05296</cdr:y>
    </cdr:to>
    <cdr:sp macro="" textlink="">
      <cdr:nvSpPr>
        <cdr:cNvPr id="3" name="Tekstboks 1"/>
        <cdr:cNvSpPr txBox="1"/>
      </cdr:nvSpPr>
      <cdr:spPr>
        <a:xfrm xmlns:a="http://schemas.openxmlformats.org/drawingml/2006/main">
          <a:off x="114306" y="7620"/>
          <a:ext cx="1257294" cy="312420"/>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Percentage</a:t>
          </a:r>
          <a:r>
            <a:rPr lang="da-DK" sz="1000" baseline="0">
              <a:latin typeface="Franklin Gothic Book" panose="020B0503020102020204" pitchFamily="34" charset="0"/>
              <a:ea typeface="Verdana" panose="020B0604030504040204" pitchFamily="34" charset="0"/>
              <a:cs typeface="Verdana" panose="020B0604030504040204" pitchFamily="34" charset="0"/>
            </a:rPr>
            <a:t> points</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0.95299</cdr:x>
      <cdr:y>0.3821</cdr:y>
    </cdr:from>
    <cdr:to>
      <cdr:x>0.98276</cdr:x>
      <cdr:y>0.41812</cdr:y>
    </cdr:to>
    <cdr:sp macro="" textlink="">
      <cdr:nvSpPr>
        <cdr:cNvPr id="4" name="Tekstboks 1"/>
        <cdr:cNvSpPr txBox="1"/>
      </cdr:nvSpPr>
      <cdr:spPr>
        <a:xfrm xmlns:a="http://schemas.openxmlformats.org/drawingml/2006/main">
          <a:off x="8844840" y="2308913"/>
          <a:ext cx="276300" cy="217656"/>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2,5</a:t>
          </a:r>
        </a:p>
      </cdr:txBody>
    </cdr:sp>
  </cdr:relSizeAnchor>
  <cdr:relSizeAnchor xmlns:cdr="http://schemas.openxmlformats.org/drawingml/2006/chartDrawing">
    <cdr:from>
      <cdr:x>0.95381</cdr:x>
      <cdr:y>0.46333</cdr:y>
    </cdr:from>
    <cdr:to>
      <cdr:x>0.98358</cdr:x>
      <cdr:y>0.49935</cdr:y>
    </cdr:to>
    <cdr:sp macro="" textlink="">
      <cdr:nvSpPr>
        <cdr:cNvPr id="5" name="Tekstboks 1"/>
        <cdr:cNvSpPr txBox="1"/>
      </cdr:nvSpPr>
      <cdr:spPr>
        <a:xfrm xmlns:a="http://schemas.openxmlformats.org/drawingml/2006/main">
          <a:off x="8852460" y="2799766"/>
          <a:ext cx="276300" cy="21765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0,0</a:t>
          </a:r>
        </a:p>
      </cdr:txBody>
    </cdr:sp>
  </cdr:relSizeAnchor>
</c:userShapes>
</file>

<file path=xl/drawings/drawing4.xml><?xml version="1.0" encoding="utf-8"?>
<c:userShapes xmlns:c="http://schemas.openxmlformats.org/drawingml/2006/chart">
  <cdr:relSizeAnchor xmlns:cdr="http://schemas.openxmlformats.org/drawingml/2006/chartDrawing">
    <cdr:from>
      <cdr:x>0.00046</cdr:x>
      <cdr:y>0.0007</cdr:y>
    </cdr:from>
    <cdr:to>
      <cdr:x>1</cdr:x>
      <cdr:y>1</cdr:y>
    </cdr:to>
    <cdr:pic>
      <cdr:nvPicPr>
        <cdr:cNvPr id="3" name="Picture 1">
          <a:extLst xmlns:a="http://schemas.openxmlformats.org/drawingml/2006/main">
            <a:ext uri="{FF2B5EF4-FFF2-40B4-BE49-F238E27FC236}">
              <a16:creationId xmlns:a16="http://schemas.microsoft.com/office/drawing/2014/main" id="{31C56D28-CD3F-4CA2-949A-215F5E15790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77350" cy="60388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0.01884</cdr:x>
      <cdr:y>0.0129</cdr:y>
    </cdr:from>
    <cdr:to>
      <cdr:x>0.22511</cdr:x>
      <cdr:y>0.08631</cdr:y>
    </cdr:to>
    <cdr:sp macro="" textlink="">
      <cdr:nvSpPr>
        <cdr:cNvPr id="3" name="Tekstboks 1"/>
        <cdr:cNvSpPr txBox="1"/>
      </cdr:nvSpPr>
      <cdr:spPr>
        <a:xfrm xmlns:a="http://schemas.openxmlformats.org/drawingml/2006/main">
          <a:off x="174885" y="77950"/>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Annual real growth, per cent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0.80623</cdr:x>
      <cdr:y>0.01774</cdr:y>
    </cdr:from>
    <cdr:to>
      <cdr:x>0.98688</cdr:x>
      <cdr:y>0.06803</cdr:y>
    </cdr:to>
    <cdr:sp macro="" textlink="">
      <cdr:nvSpPr>
        <cdr:cNvPr id="4" name="Tekstboks 1"/>
        <cdr:cNvSpPr txBox="1"/>
      </cdr:nvSpPr>
      <cdr:spPr>
        <a:xfrm xmlns:a="http://schemas.openxmlformats.org/drawingml/2006/main">
          <a:off x="7482795" y="107203"/>
          <a:ext cx="1676642" cy="303885"/>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effectLst/>
              <a:latin typeface="Franklin Gothic Book" panose="020B0503020102020204" pitchFamily="34" charset="0"/>
              <a:ea typeface="Verdana" panose="020B0604030504040204" pitchFamily="34" charset="0"/>
              <a:cs typeface="Verdana" panose="020B0604030504040204" pitchFamily="34" charset="0"/>
            </a:rPr>
            <a:t>Deviation</a:t>
          </a:r>
          <a:r>
            <a:rPr lang="da-DK" sz="1000" baseline="0">
              <a:effectLst/>
              <a:latin typeface="Franklin Gothic Book" panose="020B0503020102020204" pitchFamily="34" charset="0"/>
              <a:ea typeface="Verdana" panose="020B0604030504040204" pitchFamily="34" charset="0"/>
              <a:cs typeface="Verdana" panose="020B0604030504040204" pitchFamily="34" charset="0"/>
            </a:rPr>
            <a:t> from trend</a:t>
          </a:r>
          <a:r>
            <a:rPr lang="da-DK" sz="1000">
              <a:effectLst/>
              <a:latin typeface="Franklin Gothic Book" panose="020B0503020102020204" pitchFamily="34" charset="0"/>
              <a:ea typeface="Verdana" panose="020B0604030504040204" pitchFamily="34" charset="0"/>
              <a:cs typeface="Verdana" panose="020B0604030504040204" pitchFamily="34" charset="0"/>
            </a:rPr>
            <a:t>, per cent</a:t>
          </a: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0.01647</cdr:x>
      <cdr:y>0.01003</cdr:y>
    </cdr:from>
    <cdr:to>
      <cdr:x>0.22274</cdr:x>
      <cdr:y>0.08344</cdr:y>
    </cdr:to>
    <cdr:sp macro="" textlink="">
      <cdr:nvSpPr>
        <cdr:cNvPr id="3" name="Tekstboks 1"/>
        <cdr:cNvSpPr txBox="1"/>
      </cdr:nvSpPr>
      <cdr:spPr>
        <a:xfrm xmlns:a="http://schemas.openxmlformats.org/drawingml/2006/main">
          <a:off x="153028" y="60614"/>
          <a:ext cx="1916497" cy="443694"/>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Percentage points</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Verdana" panose="020B0604030504040204" pitchFamily="34" charset="0"/>
            <a:ea typeface="Verdana" panose="020B0604030504040204" pitchFamily="34" charset="0"/>
            <a:cs typeface="Verdana" panose="020B060403050404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rr/ccb/CCB%20figu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 INTERN"/>
      <sheetName val="CCB (temperaturkort) - INTERN"/>
      <sheetName val="CCB (charts) - INTERN"/>
      <sheetName val="CCB (figurer) - INTERN"/>
      <sheetName val="Noter"/>
      <sheetName val="Indhold"/>
      <sheetName val="Finansiel stressindikator"/>
      <sheetName val="Figur 1"/>
      <sheetName val="Kreditspænd og aktievolatilitet"/>
      <sheetName val="Figur 2"/>
      <sheetName val="Figur 2 - INTERN"/>
      <sheetName val="Ejendomspriser"/>
      <sheetName val="Figur 3"/>
      <sheetName val="Pengeinstitutternes merrente"/>
      <sheetName val="Figur 4"/>
      <sheetName val="Stiliseret boligbyrde"/>
      <sheetName val="Figur 5"/>
      <sheetName val="Kreditvækst"/>
      <sheetName val="Figur 6"/>
      <sheetName val="Udlånsgab"/>
      <sheetName val="Figur 7"/>
      <sheetName val="Gearing og kapitaloverdækning"/>
      <sheetName val="Figur 8"/>
      <sheetName val="Egenkapitalforrentning"/>
      <sheetName val="Figur 9"/>
      <sheetName val="Figur 9 - INTERN"/>
      <sheetName val="Finansiel cykel"/>
      <sheetName val="Figur 10"/>
      <sheetName val="Bolig- og kreditcykel"/>
      <sheetName val="Figur 11"/>
      <sheetName val="Udlånsserier"/>
      <sheetName val="Figur 12"/>
      <sheetName val="Boligpriser og BNI"/>
      <sheetName val="Figur 13"/>
      <sheetName val="Betalingsbalancen"/>
      <sheetName val="Figur 14"/>
      <sheetName val="Referencesats"/>
      <sheetName val="Figur 15"/>
      <sheetName val="Udlånsundersøgelse - INTERN"/>
      <sheetName val="Statsobligationsrenter - INTERN"/>
      <sheetName val="Aktievolatilitet - INTERN"/>
    </sheetNames>
    <sheetDataSet>
      <sheetData sheetId="0">
        <row r="4">
          <cell r="I4">
            <v>43281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_Core.accdb3" displayName="Tabel_Core.accdb3" ref="A7:H991" totalsRowShown="0" headerRowDxfId="105" dataDxfId="104">
  <tableColumns count="8">
    <tableColumn id="1" xr3:uid="{00000000-0010-0000-0000-000001000000}" name="Date" dataDxfId="103"/>
    <tableColumn id="2" xr3:uid="{00000000-0010-0000-0000-000002000000}" name="Indicator" dataDxfId="102"/>
    <tableColumn id="3" xr3:uid="{00000000-0010-0000-0000-000003000000}" name="Money market" dataDxfId="101"/>
    <tableColumn id="4" xr3:uid="{00000000-0010-0000-0000-000004000000}" name="Bond market" dataDxfId="100"/>
    <tableColumn id="5" xr3:uid="{00000000-0010-0000-0000-000005000000}" name="Equity market" dataDxfId="99"/>
    <tableColumn id="6" xr3:uid="{00000000-0010-0000-0000-000006000000}" name="Foreign exchange market" dataDxfId="98"/>
    <tableColumn id="7" xr3:uid="{00000000-0010-0000-0000-000007000000}" name="Banking sector" dataDxfId="97"/>
    <tableColumn id="8" xr3:uid="{00000000-0010-0000-0000-000008000000}" name="Correlation contribution" dataDxfId="96">
      <calculatedColumnFormula>Tabel_Core.accdb3[[#This Row],[Indicator]]-SUM(Tabel_Core.accdb3[[#This Row],[Money market]:[Banking sector]])</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2793020-8C35-4CCC-98D4-5A0C61C56B13}" name="FC_UOC" displayName="FC_UOC" ref="A6:D208" totalsRowShown="0" dataDxfId="36" dataCellStyle="Komma">
  <tableColumns count="4">
    <tableColumn id="1" xr3:uid="{B0BAC326-0AAD-443F-8A60-46990F3A815D}" name="Date" dataDxfId="35"/>
    <tableColumn id="2" xr3:uid="{B079DE5E-AC6C-47A2-B10D-0E4B7A81CD68}" name="Financial cycle (UC)" dataDxfId="34" dataCellStyle="Komma"/>
    <tableColumn id="3" xr3:uid="{A64F857B-E567-41B0-BF3E-3A0907B9DF5B}" name="Housing cycle (UC)" dataDxfId="33" dataCellStyle="Komma"/>
    <tableColumn id="4" xr3:uid="{0BDB7026-A637-4993-A736-9D35704F97CA}" name="Credit cycle (UC)" dataDxfId="32" dataCellStyle="Komma"/>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AB04161-3296-485D-9D05-250E45F71DEA}" name="FC_BP" displayName="FC_BP" ref="A6:D208" totalsRowShown="0" headerRowDxfId="31" dataDxfId="30" dataCellStyle="Komma">
  <tableColumns count="4">
    <tableColumn id="5" xr3:uid="{3011F0FC-57B9-479E-9275-8C8C7D7F66D5}" name="Date" dataDxfId="29"/>
    <tableColumn id="2" xr3:uid="{4C733E4F-1213-486C-AE23-A45567964569}" name="Financial cycle (BP)" dataDxfId="28" dataCellStyle="Komma"/>
    <tableColumn id="3" xr3:uid="{1303759E-83AB-4CDA-95DA-6B5EF1598C83}" name="Housing cycle (BP)" dataDxfId="27" dataCellStyle="Komma"/>
    <tableColumn id="4" xr3:uid="{C13C70CE-0EAB-45C9-9DCC-FFDEF693D8CA}" name="Credit cycle (BP)" dataDxfId="26" dataCellStyle="Komm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B000000}" name="F_Udlaan_Bred_Smal" displayName="F_Udlaan_Bred_Smal" ref="A7:F497" totalsRowShown="0" headerRowDxfId="25" dataDxfId="24">
  <autoFilter ref="A7:F497" xr:uid="{00000000-0009-0000-0100-000004000000}">
    <filterColumn colId="0">
      <filters>
        <dateGroupItem year="2021" month="3" dateTimeGrouping="month"/>
        <dateGroupItem year="2021" month="6" dateTimeGrouping="month"/>
        <dateGroupItem year="2021" month="9" dateTimeGrouping="month"/>
        <dateGroupItem year="2021" month="10" dateTimeGrouping="month"/>
        <dateGroupItem year="2021" month="12" dateTimeGrouping="month"/>
        <dateGroupItem year="2020" month="3" dateTimeGrouping="month"/>
        <dateGroupItem year="2020" month="6" dateTimeGrouping="month"/>
        <dateGroupItem year="2020" month="9" dateTimeGrouping="month"/>
        <dateGroupItem year="2020" month="12" dateTimeGrouping="month"/>
        <dateGroupItem year="2019" month="3" dateTimeGrouping="month"/>
        <dateGroupItem year="2019" month="6" dateTimeGrouping="month"/>
        <dateGroupItem year="2019" month="9" dateTimeGrouping="month"/>
        <dateGroupItem year="2019" month="12" dateTimeGrouping="month"/>
        <dateGroupItem year="2018" month="3" dateTimeGrouping="month"/>
        <dateGroupItem year="2018" month="6" dateTimeGrouping="month"/>
        <dateGroupItem year="2018" month="9" dateTimeGrouping="month"/>
        <dateGroupItem year="2018" month="12" dateTimeGrouping="month"/>
        <dateGroupItem year="2017" month="3" dateTimeGrouping="month"/>
        <dateGroupItem year="2017" month="6" dateTimeGrouping="month"/>
        <dateGroupItem year="2017" month="9" dateTimeGrouping="month"/>
        <dateGroupItem year="2017" month="12" dateTimeGrouping="month"/>
        <dateGroupItem year="2016" month="3" dateTimeGrouping="month"/>
        <dateGroupItem year="2016" month="6" dateTimeGrouping="month"/>
        <dateGroupItem year="2016" month="9" dateTimeGrouping="month"/>
        <dateGroupItem year="2016" month="12" dateTimeGrouping="month"/>
        <dateGroupItem year="2015" month="3" dateTimeGrouping="month"/>
        <dateGroupItem year="2015" month="6" dateTimeGrouping="month"/>
        <dateGroupItem year="2015" month="9" dateTimeGrouping="month"/>
        <dateGroupItem year="2015" month="12" dateTimeGrouping="month"/>
        <dateGroupItem year="2014" month="3" dateTimeGrouping="month"/>
        <dateGroupItem year="2014" month="6" dateTimeGrouping="month"/>
        <dateGroupItem year="2014" month="9" dateTimeGrouping="month"/>
        <dateGroupItem year="2014" month="12" dateTimeGrouping="month"/>
        <dateGroupItem year="2013" month="3" dateTimeGrouping="month"/>
        <dateGroupItem year="2013" month="6" dateTimeGrouping="month"/>
        <dateGroupItem year="2013" month="9" dateTimeGrouping="month"/>
        <dateGroupItem year="2013" month="12" dateTimeGrouping="month"/>
        <dateGroupItem year="2012" month="3" dateTimeGrouping="month"/>
        <dateGroupItem year="2012" month="6" dateTimeGrouping="month"/>
        <dateGroupItem year="2012" month="9" dateTimeGrouping="month"/>
        <dateGroupItem year="2012" month="12" dateTimeGrouping="month"/>
        <dateGroupItem year="2011" month="3" dateTimeGrouping="month"/>
        <dateGroupItem year="2011" month="6" dateTimeGrouping="month"/>
        <dateGroupItem year="2011" month="9" dateTimeGrouping="month"/>
        <dateGroupItem year="2011" month="12" dateTimeGrouping="month"/>
        <dateGroupItem year="2010" month="3" dateTimeGrouping="month"/>
        <dateGroupItem year="2010" month="6" dateTimeGrouping="month"/>
        <dateGroupItem year="2010" month="9" dateTimeGrouping="month"/>
        <dateGroupItem year="2010" month="12" dateTimeGrouping="month"/>
        <dateGroupItem year="2009" month="3" dateTimeGrouping="month"/>
        <dateGroupItem year="2009" month="6" dateTimeGrouping="month"/>
        <dateGroupItem year="2009" month="9" dateTimeGrouping="month"/>
        <dateGroupItem year="2009" month="12" dateTimeGrouping="month"/>
        <dateGroupItem year="2008" month="3" dateTimeGrouping="month"/>
        <dateGroupItem year="2008" month="6" dateTimeGrouping="month"/>
        <dateGroupItem year="2008" month="9" dateTimeGrouping="month"/>
        <dateGroupItem year="2008" month="12" dateTimeGrouping="month"/>
        <dateGroupItem year="2007" month="3" dateTimeGrouping="month"/>
        <dateGroupItem year="2007" month="6" dateTimeGrouping="month"/>
        <dateGroupItem year="2007" month="9" dateTimeGrouping="month"/>
        <dateGroupItem year="2007" month="12" dateTimeGrouping="month"/>
        <dateGroupItem year="2006" month="3" dateTimeGrouping="month"/>
        <dateGroupItem year="2006" month="6" dateTimeGrouping="month"/>
        <dateGroupItem year="2006" month="9" dateTimeGrouping="month"/>
        <dateGroupItem year="2006" month="12" dateTimeGrouping="month"/>
        <dateGroupItem year="2005" month="3" dateTimeGrouping="month"/>
        <dateGroupItem year="2005" month="6" dateTimeGrouping="month"/>
        <dateGroupItem year="2005" month="9" dateTimeGrouping="month"/>
        <dateGroupItem year="2005" month="12" dateTimeGrouping="month"/>
        <dateGroupItem year="2004" month="3" dateTimeGrouping="month"/>
        <dateGroupItem year="2004" month="6" dateTimeGrouping="month"/>
        <dateGroupItem year="2004" month="9" dateTimeGrouping="month"/>
        <dateGroupItem year="2004" month="12" dateTimeGrouping="month"/>
        <dateGroupItem year="2003" month="3" dateTimeGrouping="month"/>
        <dateGroupItem year="2003" month="6" dateTimeGrouping="month"/>
        <dateGroupItem year="2003" month="9" dateTimeGrouping="month"/>
        <dateGroupItem year="2003" month="12" dateTimeGrouping="month"/>
        <dateGroupItem year="2002" month="3" dateTimeGrouping="month"/>
        <dateGroupItem year="2002" month="6" dateTimeGrouping="month"/>
        <dateGroupItem year="2002" month="9" dateTimeGrouping="month"/>
        <dateGroupItem year="2002" month="12" dateTimeGrouping="month"/>
        <dateGroupItem year="2001" month="3" dateTimeGrouping="month"/>
        <dateGroupItem year="2001" month="6" dateTimeGrouping="month"/>
        <dateGroupItem year="2001" month="9" dateTimeGrouping="month"/>
        <dateGroupItem year="2001" month="12" dateTimeGrouping="month"/>
        <dateGroupItem year="2000" month="3" dateTimeGrouping="month"/>
        <dateGroupItem year="2000" month="6" dateTimeGrouping="month"/>
        <dateGroupItem year="2000" month="9" dateTimeGrouping="month"/>
        <dateGroupItem year="2000" month="12" dateTimeGrouping="month"/>
        <dateGroupItem year="1999" month="3" dateTimeGrouping="month"/>
        <dateGroupItem year="1999" month="6" dateTimeGrouping="month"/>
        <dateGroupItem year="1999" month="9" dateTimeGrouping="month"/>
        <dateGroupItem year="1999" month="12" dateTimeGrouping="month"/>
        <dateGroupItem year="1998" month="3" dateTimeGrouping="month"/>
        <dateGroupItem year="1998" month="6" dateTimeGrouping="month"/>
        <dateGroupItem year="1998" month="9" dateTimeGrouping="month"/>
        <dateGroupItem year="1998" month="12" dateTimeGrouping="month"/>
        <dateGroupItem year="1997" month="3" dateTimeGrouping="month"/>
        <dateGroupItem year="1997" month="6" dateTimeGrouping="month"/>
        <dateGroupItem year="1997" month="9" dateTimeGrouping="month"/>
        <dateGroupItem year="1997" month="12" dateTimeGrouping="month"/>
        <dateGroupItem year="1996" month="3" dateTimeGrouping="month"/>
        <dateGroupItem year="1996" month="6" dateTimeGrouping="month"/>
        <dateGroupItem year="1996" month="9" dateTimeGrouping="month"/>
        <dateGroupItem year="1996" month="12" dateTimeGrouping="month"/>
        <dateGroupItem year="1995" month="3" dateTimeGrouping="month"/>
        <dateGroupItem year="1995" month="6" dateTimeGrouping="month"/>
        <dateGroupItem year="1995" month="9" dateTimeGrouping="month"/>
        <dateGroupItem year="1995" month="12" dateTimeGrouping="month"/>
        <dateGroupItem year="1994" month="3" dateTimeGrouping="month"/>
        <dateGroupItem year="1994" month="6" dateTimeGrouping="month"/>
        <dateGroupItem year="1994" month="9" dateTimeGrouping="month"/>
        <dateGroupItem year="1994" month="12" dateTimeGrouping="month"/>
        <dateGroupItem year="1993" month="3" dateTimeGrouping="month"/>
        <dateGroupItem year="1993" month="6" dateTimeGrouping="month"/>
        <dateGroupItem year="1993" month="9" dateTimeGrouping="month"/>
        <dateGroupItem year="1993" month="12" dateTimeGrouping="month"/>
        <dateGroupItem year="1992" month="3" dateTimeGrouping="month"/>
        <dateGroupItem year="1992" month="6" dateTimeGrouping="month"/>
        <dateGroupItem year="1992" month="9" dateTimeGrouping="month"/>
        <dateGroupItem year="1992" month="12" dateTimeGrouping="month"/>
        <dateGroupItem year="1991" month="3" dateTimeGrouping="month"/>
        <dateGroupItem year="1991" month="6" dateTimeGrouping="month"/>
        <dateGroupItem year="1991" month="9" dateTimeGrouping="month"/>
        <dateGroupItem year="1991" month="12" dateTimeGrouping="month"/>
        <dateGroupItem year="1990" month="3" dateTimeGrouping="month"/>
        <dateGroupItem year="1990" month="6" dateTimeGrouping="month"/>
        <dateGroupItem year="1990" month="9" dateTimeGrouping="month"/>
        <dateGroupItem year="1990" month="12" dateTimeGrouping="month"/>
        <dateGroupItem year="1989" month="3" dateTimeGrouping="month"/>
        <dateGroupItem year="1989" month="6" dateTimeGrouping="month"/>
        <dateGroupItem year="1989" month="9" dateTimeGrouping="month"/>
        <dateGroupItem year="1989" month="12" dateTimeGrouping="month"/>
        <dateGroupItem year="1988" month="3" dateTimeGrouping="month"/>
        <dateGroupItem year="1988" month="6" dateTimeGrouping="month"/>
        <dateGroupItem year="1988" month="9" dateTimeGrouping="month"/>
        <dateGroupItem year="1988" month="12" dateTimeGrouping="month"/>
        <dateGroupItem year="1987" month="3" dateTimeGrouping="month"/>
        <dateGroupItem year="1987" month="6" dateTimeGrouping="month"/>
        <dateGroupItem year="1987" month="9" dateTimeGrouping="month"/>
        <dateGroupItem year="1987" month="12" dateTimeGrouping="month"/>
        <dateGroupItem year="1986" month="3" dateTimeGrouping="month"/>
        <dateGroupItem year="1986" month="6" dateTimeGrouping="month"/>
        <dateGroupItem year="1986" month="9" dateTimeGrouping="month"/>
        <dateGroupItem year="1986" month="12" dateTimeGrouping="month"/>
        <dateGroupItem year="1985" month="3" dateTimeGrouping="month"/>
        <dateGroupItem year="1985" month="6" dateTimeGrouping="month"/>
        <dateGroupItem year="1985" month="9" dateTimeGrouping="month"/>
        <dateGroupItem year="1985" month="12" dateTimeGrouping="month"/>
        <dateGroupItem year="1984" month="3" dateTimeGrouping="month"/>
        <dateGroupItem year="1984" month="6" dateTimeGrouping="month"/>
        <dateGroupItem year="1984" month="9" dateTimeGrouping="month"/>
        <dateGroupItem year="1984" month="12" dateTimeGrouping="month"/>
        <dateGroupItem year="1983" month="3" dateTimeGrouping="month"/>
        <dateGroupItem year="1983" month="6" dateTimeGrouping="month"/>
        <dateGroupItem year="1983" month="9" dateTimeGrouping="month"/>
        <dateGroupItem year="1983" month="12" dateTimeGrouping="month"/>
        <dateGroupItem year="1982" month="3" dateTimeGrouping="month"/>
        <dateGroupItem year="1982" month="6" dateTimeGrouping="month"/>
        <dateGroupItem year="1982" month="9" dateTimeGrouping="month"/>
        <dateGroupItem year="1982" month="12" dateTimeGrouping="month"/>
        <dateGroupItem year="1981" month="3" dateTimeGrouping="month"/>
        <dateGroupItem year="1981" month="6" dateTimeGrouping="month"/>
        <dateGroupItem year="1981" month="9" dateTimeGrouping="month"/>
        <dateGroupItem year="1981" month="12" dateTimeGrouping="month"/>
      </filters>
    </filterColumn>
  </autoFilter>
  <tableColumns count="6">
    <tableColumn id="1" xr3:uid="{00000000-0010-0000-0B00-000001000000}" name="Date" dataDxfId="23"/>
    <tableColumn id="2" xr3:uid="{00000000-0010-0000-0B00-000002000000}" name="Credit, narrow definition" dataDxfId="22"/>
    <tableColumn id="3" xr3:uid="{00000000-0010-0000-0B00-000003000000}" name="Credit, broad definition" dataDxfId="21"/>
    <tableColumn id="4" xr3:uid="{00000000-0010-0000-0B00-000004000000}" name="GDP" dataDxfId="20"/>
    <tableColumn id="7" xr3:uid="{00000000-0010-0000-0B00-000007000000}" name="Credit-to-GDP, narrow definition" dataDxfId="19">
      <calculatedColumnFormula>IF(ISNUMBER(F_Udlaan_Bred_Smal[[#This Row],[GDP]]),F_Udlaan_Bred_Smal[[#This Row],[Credit, narrow definition]]/F_Udlaan_Bred_Smal[[#This Row],[GDP]]*100,NA())</calculatedColumnFormula>
    </tableColumn>
    <tableColumn id="8" xr3:uid="{00000000-0010-0000-0B00-000008000000}" name="Credit-to-GDP, broad definition" dataDxfId="18">
      <calculatedColumnFormula>IF(ISNUMBER(F_Udlaan_Bred_Smal[[#This Row],[Credit, broad definition]]),F_Udlaan_Bred_Smal[[#This Row],[Credit, broad definition]]/F_Udlaan_Bred_Smal[[#This Row],[GDP]]*100,NA())</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C000000}" name="F_Boligpriser_Indkomst" displayName="F_Boligpriser_Indkomst" ref="A7:E199" totalsRowShown="0" headerRowDxfId="17" dataDxfId="16">
  <tableColumns count="5">
    <tableColumn id="1" xr3:uid="{00000000-0010-0000-0C00-000001000000}" name="Date" dataDxfId="15"/>
    <tableColumn id="2" xr3:uid="{00000000-0010-0000-0C00-000002000000}" name="Nominal disposable income" dataDxfId="14"/>
    <tableColumn id="3" xr3:uid="{00000000-0010-0000-0C00-000003000000}" name="Nominal house price" dataDxfId="13"/>
    <tableColumn id="4" xr3:uid="{00000000-0010-0000-0C00-000004000000}" name="Nominal price of owner-occupied flats" dataDxfId="12"/>
    <tableColumn id="5" xr3:uid="{00000000-0010-0000-0C00-000005000000}" name="Growth in real house prices" dataDxfId="1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D000000}" name="Betalingsbalancen" displayName="Betalingsbalancen" ref="A6:B206" totalsRowShown="0" headerRowDxfId="10" dataDxfId="9">
  <tableColumns count="2">
    <tableColumn id="1" xr3:uid="{00000000-0010-0000-0D00-000001000000}" name="Date" dataDxfId="8"/>
    <tableColumn id="2" xr3:uid="{00000000-0010-0000-0D00-000002000000}" name="Balance of payment-to-GDP ratio" dataDxfId="7"/>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E000000}" name="F_Referencesats" displayName="F_Referencesats" ref="A6:E212" totalsRowShown="0" headerRowDxfId="6" dataDxfId="5">
  <tableColumns count="5">
    <tableColumn id="1" xr3:uid="{00000000-0010-0000-0E00-000001000000}" name="Date" dataDxfId="4"/>
    <tableColumn id="2" xr3:uid="{00000000-0010-0000-0E00-000002000000}" name="Credit-to-GDP gap (percentage points)" dataDxfId="3"/>
    <tableColumn id="6" xr3:uid="{00000000-0010-0000-0E00-000006000000}" name="Buffer guide" dataDxfId="2">
      <calculatedColumnFormula>IF(B7&gt;2,IF(B7&lt;10,B7*0.3125-0.625,F_Referencesats[[#This Row],[Upper limit for the buffer guide]]),F_Referencesats[[#This Row],[Lower limit for the buffer guide]])</calculatedColumnFormula>
    </tableColumn>
    <tableColumn id="7" xr3:uid="{00000000-0010-0000-0E00-000007000000}" name="Lower limit for the buffer guide" dataDxfId="1"/>
    <tableColumn id="8" xr3:uid="{00000000-0010-0000-0E00-000008000000}" name="Upper limit for the buffer guid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1000000}" name="Tabel_Core.accdb" displayName="Tabel_Core.accdb" ref="A7:C1253" totalsRowShown="0" headerRowDxfId="95" dataDxfId="94">
  <tableColumns count="3">
    <tableColumn id="1" xr3:uid="{00000000-0010-0000-0100-000001000000}" name="Date" dataDxfId="93"/>
    <tableColumn id="2" xr3:uid="{00000000-0010-0000-0100-000002000000}" name="Credit spread, Europe (percentage points)" dataDxfId="92"/>
    <tableColumn id="3" xr3:uid="{00000000-0010-0000-0100-000003000000}" name="Equity volatility, Europe (per cent)" dataDxfId="9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2000000}" name="Tabel_Core.accdb18" displayName="Tabel_Core.accdb18" ref="A7:E174" totalsRowShown="0" headerRowDxfId="90" dataDxfId="89">
  <tableColumns count="5">
    <tableColumn id="1" xr3:uid="{00000000-0010-0000-0200-000001000000}" name="Date" dataDxfId="88"/>
    <tableColumn id="2" xr3:uid="{00000000-0010-0000-0200-000002000000}" name="Single-family houses" dataDxfId="87"/>
    <tableColumn id="3" xr3:uid="{00000000-0010-0000-0200-000003000000}" name="Owner-occupied flats" dataDxfId="86"/>
    <tableColumn id="4" xr3:uid="{00000000-0010-0000-0200-000004000000}" name="Commercial properties" dataDxfId="85"/>
    <tableColumn id="5" xr3:uid="{00000000-0010-0000-0200-000005000000}" name="House price-to-income gap" dataDxfId="8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CCB_Merrente" displayName="CCB_Merrente" ref="A7:H233" totalsRowShown="0" headerRowDxfId="83" dataDxfId="82">
  <tableColumns count="8">
    <tableColumn id="1" xr3:uid="{00000000-0010-0000-0300-000001000000}" name="Date" dataDxfId="81"/>
    <tableColumn id="2" xr3:uid="{00000000-0010-0000-0300-000002000000}" name="Danmarks Nationalbank's monetary policy rate" dataDxfId="80"/>
    <tableColumn id="3" xr3:uid="{00000000-0010-0000-0300-000003000000}" name="Lending rate, households" dataDxfId="79"/>
    <tableColumn id="4" xr3:uid="{00000000-0010-0000-0300-000004000000}" name="Lending rate, corporate sector" dataDxfId="78"/>
    <tableColumn id="5" xr3:uid="{00000000-0010-0000-0300-000005000000}" name="Interest rate spread, households" dataDxfId="77">
      <calculatedColumnFormula>CCB_Merrente[[#This Row],[Lending rate, households]]-CCB_Merrente[[#This Row],[Danmarks Nationalbank''s monetary policy rate]]</calculatedColumnFormula>
    </tableColumn>
    <tableColumn id="6" xr3:uid="{00000000-0010-0000-0300-000006000000}" name="Interest rate spread, corporate sector" dataDxfId="76">
      <calculatedColumnFormula>CCB_Merrente[[#This Row],[Lending rate, corporate sector]]-CCB_Merrente[[#This Row],[Danmarks Nationalbank''s monetary policy rate]]</calculatedColumnFormula>
    </tableColumn>
    <tableColumn id="7" xr3:uid="{00000000-0010-0000-0300-000007000000}" name="Interest rate spread, households " dataDxfId="75">
      <calculatedColumnFormula>IF(ISNUMBER(E6),AVERAGE(E6:E8),NA())</calculatedColumnFormula>
    </tableColumn>
    <tableColumn id="8" xr3:uid="{00000000-0010-0000-0300-000008000000}" name="Interest rate spread, corporate sector " dataDxfId="74">
      <calculatedColumnFormula>IF(ISNUMBER(F6),AVERAGE(F6:F8),NA())</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_Core.accdb7" displayName="Tabel_Core.accdb7" ref="A6:B169" totalsRowShown="0" headerRowDxfId="73" dataDxfId="72">
  <tableColumns count="2">
    <tableColumn id="1" xr3:uid="{00000000-0010-0000-0400-000001000000}" name="Date" dataDxfId="71"/>
    <tableColumn id="2" xr3:uid="{00000000-0010-0000-0400-000002000000}" name="Stylised housing burden" dataDxfId="7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Kreditvækst" displayName="Kreditvækst" ref="A6:G504" totalsRowShown="0" headerRowDxfId="69" dataDxfId="68">
  <autoFilter ref="A6:G504" xr:uid="{00000000-0009-0000-0100-00000C000000}">
    <filterColumn colId="0">
      <filters>
        <dateGroupItem year="2021" month="3" dateTimeGrouping="month"/>
        <dateGroupItem year="2021" month="6" dateTimeGrouping="month"/>
        <dateGroupItem year="2021" month="9" dateTimeGrouping="month"/>
        <dateGroupItem year="2021" month="10" dateTimeGrouping="month"/>
        <dateGroupItem year="2021" month="12" dateTimeGrouping="month"/>
        <dateGroupItem year="2020" month="3" dateTimeGrouping="month"/>
        <dateGroupItem year="2020" month="6" dateTimeGrouping="month"/>
        <dateGroupItem year="2020" month="9" dateTimeGrouping="month"/>
        <dateGroupItem year="2020" month="12" dateTimeGrouping="month"/>
        <dateGroupItem year="2019" month="3" dateTimeGrouping="month"/>
        <dateGroupItem year="2019" month="6" dateTimeGrouping="month"/>
        <dateGroupItem year="2019" month="9" dateTimeGrouping="month"/>
        <dateGroupItem year="2019" month="12" dateTimeGrouping="month"/>
        <dateGroupItem year="2018" month="3" dateTimeGrouping="month"/>
        <dateGroupItem year="2018" month="6" dateTimeGrouping="month"/>
        <dateGroupItem year="2018" month="9" dateTimeGrouping="month"/>
        <dateGroupItem year="2018" month="12" dateTimeGrouping="month"/>
        <dateGroupItem year="2017" month="3" dateTimeGrouping="month"/>
        <dateGroupItem year="2017" month="6" dateTimeGrouping="month"/>
        <dateGroupItem year="2017" month="9" dateTimeGrouping="month"/>
        <dateGroupItem year="2017" month="12" dateTimeGrouping="month"/>
        <dateGroupItem year="2016" month="3" dateTimeGrouping="month"/>
        <dateGroupItem year="2016" month="6" dateTimeGrouping="month"/>
        <dateGroupItem year="2016" month="9" dateTimeGrouping="month"/>
        <dateGroupItem year="2016" month="12" dateTimeGrouping="month"/>
        <dateGroupItem year="2015" month="3" dateTimeGrouping="month"/>
        <dateGroupItem year="2015" month="6" dateTimeGrouping="month"/>
        <dateGroupItem year="2015" month="9" dateTimeGrouping="month"/>
        <dateGroupItem year="2015" month="12" dateTimeGrouping="month"/>
        <dateGroupItem year="2014" month="3" dateTimeGrouping="month"/>
        <dateGroupItem year="2014" month="6" dateTimeGrouping="month"/>
        <dateGroupItem year="2014" month="9" dateTimeGrouping="month"/>
        <dateGroupItem year="2014" month="12" dateTimeGrouping="month"/>
        <dateGroupItem year="2013" month="3" dateTimeGrouping="month"/>
        <dateGroupItem year="2013" month="6" dateTimeGrouping="month"/>
        <dateGroupItem year="2013" month="9" dateTimeGrouping="month"/>
        <dateGroupItem year="2013" month="12" dateTimeGrouping="month"/>
        <dateGroupItem year="2012" month="3" dateTimeGrouping="month"/>
        <dateGroupItem year="2012" month="6" dateTimeGrouping="month"/>
        <dateGroupItem year="2012" month="9" dateTimeGrouping="month"/>
        <dateGroupItem year="2012" month="12" dateTimeGrouping="month"/>
        <dateGroupItem year="2011" month="3" dateTimeGrouping="month"/>
        <dateGroupItem year="2011" month="6" dateTimeGrouping="month"/>
        <dateGroupItem year="2011" month="9" dateTimeGrouping="month"/>
        <dateGroupItem year="2011" month="12" dateTimeGrouping="month"/>
        <dateGroupItem year="2010" month="3" dateTimeGrouping="month"/>
        <dateGroupItem year="2010" month="6" dateTimeGrouping="month"/>
        <dateGroupItem year="2010" month="9" dateTimeGrouping="month"/>
        <dateGroupItem year="2010" month="12" dateTimeGrouping="month"/>
        <dateGroupItem year="2009" month="3" dateTimeGrouping="month"/>
        <dateGroupItem year="2009" month="6" dateTimeGrouping="month"/>
        <dateGroupItem year="2009" month="9" dateTimeGrouping="month"/>
        <dateGroupItem year="2009" month="12" dateTimeGrouping="month"/>
        <dateGroupItem year="2008" month="3" dateTimeGrouping="month"/>
        <dateGroupItem year="2008" month="6" dateTimeGrouping="month"/>
        <dateGroupItem year="2008" month="9" dateTimeGrouping="month"/>
        <dateGroupItem year="2008" month="12" dateTimeGrouping="month"/>
        <dateGroupItem year="2007" month="3" dateTimeGrouping="month"/>
        <dateGroupItem year="2007" month="6" dateTimeGrouping="month"/>
        <dateGroupItem year="2007" month="9" dateTimeGrouping="month"/>
        <dateGroupItem year="2007" month="12" dateTimeGrouping="month"/>
        <dateGroupItem year="2006" month="3" dateTimeGrouping="month"/>
        <dateGroupItem year="2006" month="6" dateTimeGrouping="month"/>
        <dateGroupItem year="2006" month="9" dateTimeGrouping="month"/>
        <dateGroupItem year="2006" month="12" dateTimeGrouping="month"/>
        <dateGroupItem year="2005" month="3" dateTimeGrouping="month"/>
        <dateGroupItem year="2005" month="6" dateTimeGrouping="month"/>
        <dateGroupItem year="2005" month="9" dateTimeGrouping="month"/>
        <dateGroupItem year="2005" month="12" dateTimeGrouping="month"/>
        <dateGroupItem year="2004" month="3" dateTimeGrouping="month"/>
        <dateGroupItem year="2004" month="6" dateTimeGrouping="month"/>
        <dateGroupItem year="2004" month="9" dateTimeGrouping="month"/>
        <dateGroupItem year="2004" month="12" dateTimeGrouping="month"/>
        <dateGroupItem year="2003" month="3" dateTimeGrouping="month"/>
        <dateGroupItem year="2003" month="6" dateTimeGrouping="month"/>
        <dateGroupItem year="2003" month="9" dateTimeGrouping="month"/>
        <dateGroupItem year="2003" month="12" dateTimeGrouping="month"/>
        <dateGroupItem year="2002" month="3" dateTimeGrouping="month"/>
        <dateGroupItem year="2002" month="6" dateTimeGrouping="month"/>
        <dateGroupItem year="2002" month="9" dateTimeGrouping="month"/>
        <dateGroupItem year="2002" month="12" dateTimeGrouping="month"/>
        <dateGroupItem year="2001" month="3" dateTimeGrouping="month"/>
        <dateGroupItem year="2001" month="6" dateTimeGrouping="month"/>
        <dateGroupItem year="2001" month="9" dateTimeGrouping="month"/>
        <dateGroupItem year="2001" month="12" dateTimeGrouping="month"/>
        <dateGroupItem year="2000" month="3" dateTimeGrouping="month"/>
        <dateGroupItem year="2000" month="6" dateTimeGrouping="month"/>
        <dateGroupItem year="2000" month="9" dateTimeGrouping="month"/>
        <dateGroupItem year="2000" month="12" dateTimeGrouping="month"/>
        <dateGroupItem year="1999" month="3" dateTimeGrouping="month"/>
        <dateGroupItem year="1999" month="6" dateTimeGrouping="month"/>
        <dateGroupItem year="1999" month="9" dateTimeGrouping="month"/>
        <dateGroupItem year="1999" month="12" dateTimeGrouping="month"/>
        <dateGroupItem year="1998" month="3" dateTimeGrouping="month"/>
        <dateGroupItem year="1998" month="6" dateTimeGrouping="month"/>
        <dateGroupItem year="1998" month="9" dateTimeGrouping="month"/>
        <dateGroupItem year="1998" month="12" dateTimeGrouping="month"/>
        <dateGroupItem year="1997" month="3" dateTimeGrouping="month"/>
        <dateGroupItem year="1997" month="6" dateTimeGrouping="month"/>
        <dateGroupItem year="1997" month="9" dateTimeGrouping="month"/>
        <dateGroupItem year="1997" month="12" dateTimeGrouping="month"/>
        <dateGroupItem year="1996" month="3" dateTimeGrouping="month"/>
        <dateGroupItem year="1996" month="6" dateTimeGrouping="month"/>
        <dateGroupItem year="1996" month="9" dateTimeGrouping="month"/>
        <dateGroupItem year="1996" month="12" dateTimeGrouping="month"/>
        <dateGroupItem year="1995" month="3" dateTimeGrouping="month"/>
        <dateGroupItem year="1995" month="6" dateTimeGrouping="month"/>
        <dateGroupItem year="1995" month="9" dateTimeGrouping="month"/>
        <dateGroupItem year="1995" month="12" dateTimeGrouping="month"/>
        <dateGroupItem year="1994" month="3" dateTimeGrouping="month"/>
        <dateGroupItem year="1994" month="6" dateTimeGrouping="month"/>
        <dateGroupItem year="1994" month="9" dateTimeGrouping="month"/>
        <dateGroupItem year="1994" month="12" dateTimeGrouping="month"/>
        <dateGroupItem year="1993" month="3" dateTimeGrouping="month"/>
        <dateGroupItem year="1993" month="6" dateTimeGrouping="month"/>
        <dateGroupItem year="1993" month="9" dateTimeGrouping="month"/>
        <dateGroupItem year="1993" month="12" dateTimeGrouping="month"/>
        <dateGroupItem year="1992" month="3" dateTimeGrouping="month"/>
        <dateGroupItem year="1992" month="6" dateTimeGrouping="month"/>
        <dateGroupItem year="1992" month="9" dateTimeGrouping="month"/>
        <dateGroupItem year="1992" month="12" dateTimeGrouping="month"/>
        <dateGroupItem year="1991" month="3" dateTimeGrouping="month"/>
        <dateGroupItem year="1991" month="6" dateTimeGrouping="month"/>
        <dateGroupItem year="1991" month="9" dateTimeGrouping="month"/>
        <dateGroupItem year="1991" month="12" dateTimeGrouping="month"/>
        <dateGroupItem year="1990" month="3" dateTimeGrouping="month"/>
        <dateGroupItem year="1990" month="6" dateTimeGrouping="month"/>
        <dateGroupItem year="1990" month="9" dateTimeGrouping="month"/>
        <dateGroupItem year="1990" month="12" dateTimeGrouping="month"/>
        <dateGroupItem year="1989" month="3" dateTimeGrouping="month"/>
        <dateGroupItem year="1989" month="6" dateTimeGrouping="month"/>
        <dateGroupItem year="1989" month="9" dateTimeGrouping="month"/>
        <dateGroupItem year="1989" month="12" dateTimeGrouping="month"/>
        <dateGroupItem year="1988" month="3" dateTimeGrouping="month"/>
        <dateGroupItem year="1988" month="6" dateTimeGrouping="month"/>
        <dateGroupItem year="1988" month="9" dateTimeGrouping="month"/>
        <dateGroupItem year="1988" month="12" dateTimeGrouping="month"/>
        <dateGroupItem year="1987" month="3" dateTimeGrouping="month"/>
        <dateGroupItem year="1987" month="6" dateTimeGrouping="month"/>
        <dateGroupItem year="1987" month="9" dateTimeGrouping="month"/>
        <dateGroupItem year="1987" month="12" dateTimeGrouping="month"/>
        <dateGroupItem year="1986" month="3" dateTimeGrouping="month"/>
        <dateGroupItem year="1986" month="6" dateTimeGrouping="month"/>
        <dateGroupItem year="1986" month="9" dateTimeGrouping="month"/>
        <dateGroupItem year="1986" month="12" dateTimeGrouping="month"/>
        <dateGroupItem year="1985" month="3" dateTimeGrouping="month"/>
        <dateGroupItem year="1985" month="6" dateTimeGrouping="month"/>
        <dateGroupItem year="1985" month="9" dateTimeGrouping="month"/>
        <dateGroupItem year="1985" month="12" dateTimeGrouping="month"/>
        <dateGroupItem year="1984" month="3" dateTimeGrouping="month"/>
        <dateGroupItem year="1984" month="6" dateTimeGrouping="month"/>
        <dateGroupItem year="1984" month="9" dateTimeGrouping="month"/>
        <dateGroupItem year="1984" month="12" dateTimeGrouping="month"/>
        <dateGroupItem year="1983" month="3" dateTimeGrouping="month"/>
        <dateGroupItem year="1983" month="6" dateTimeGrouping="month"/>
        <dateGroupItem year="1983" month="9" dateTimeGrouping="month"/>
        <dateGroupItem year="1983" month="12" dateTimeGrouping="month"/>
        <dateGroupItem year="1982" month="3" dateTimeGrouping="month"/>
        <dateGroupItem year="1982" month="6" dateTimeGrouping="month"/>
        <dateGroupItem year="1982" month="9" dateTimeGrouping="month"/>
        <dateGroupItem year="1982" month="12" dateTimeGrouping="month"/>
        <dateGroupItem year="1981" month="3" dateTimeGrouping="month"/>
        <dateGroupItem year="1981" month="6" dateTimeGrouping="month"/>
        <dateGroupItem year="1981" month="9" dateTimeGrouping="month"/>
        <dateGroupItem year="1981" month="12" dateTimeGrouping="month"/>
        <dateGroupItem year="1980" month="3" dateTimeGrouping="month"/>
        <dateGroupItem year="1980" month="6" dateTimeGrouping="month"/>
        <dateGroupItem year="1980" month="9" dateTimeGrouping="month"/>
        <dateGroupItem year="1980" month="12" dateTimeGrouping="month"/>
        <dateGroupItem year="1979" month="3" dateTimeGrouping="month"/>
        <dateGroupItem year="1979" month="6" dateTimeGrouping="month"/>
        <dateGroupItem year="1979" month="9" dateTimeGrouping="month"/>
        <dateGroupItem year="1979" month="12" dateTimeGrouping="month"/>
      </filters>
    </filterColumn>
  </autoFilter>
  <tableColumns count="7">
    <tableColumn id="1" xr3:uid="{00000000-0010-0000-0500-000001000000}" name="Date" dataDxfId="67"/>
    <tableColumn id="2" xr3:uid="{00000000-0010-0000-0500-000002000000}" name="Credit-to-GDP (per cent of GDP)" dataDxfId="66"/>
    <tableColumn id="3" xr3:uid="{00000000-0010-0000-0500-000003000000}" name="Lending to the corporate sector (kr. billion)" dataDxfId="65"/>
    <tableColumn id="4" xr3:uid="{00000000-0010-0000-0500-000004000000}" name="Lending to households (kr. billion)" dataDxfId="64"/>
    <tableColumn id="5" xr3:uid="{00000000-0010-0000-0500-000005000000}" name="Credit-to-GDP (annual growth, per cent)" dataDxfId="63">
      <calculatedColumnFormula>IF(ISNUMBER(Kreditvækst[[#This Row],[Credit-to-GDP (per cent of GDP)]]),IFERROR((Kreditvækst[[#This Row],[Credit-to-GDP (per cent of GDP)]]/VLOOKUP(DATE(YEAR(Kreditvækst[[#This Row],[Date]])-1,MONTH(Kreditvækst[[#This Row],[Date]]),DAY(Kreditvækst[[#This Row],[Date]])),Kreditvækst[[#All],[Date]:[Credit-to-GDP (per cent of GDP)]],2,FALSE)-1)*100,NA()),NA())</calculatedColumnFormula>
    </tableColumn>
    <tableColumn id="6" xr3:uid="{00000000-0010-0000-0500-000006000000}" name="Lending to the corporate sector (annual growth, per cent)" dataDxfId="62">
      <calculatedColumnFormula>IFERROR((Kreditvækst[[#This Row],[Lending to the corporate sector (kr. billion)]]/VLOOKUP(DATE(YEAR(Kreditvækst[[#This Row],[Date]])-1,MONTH(Kreditvækst[[#This Row],[Date]])+1,1)-1,Kreditvækst[[#All],[Date]:[Lending to the corporate sector (kr. billion)]],3,FALSE)-1)*100,NA())</calculatedColumnFormula>
    </tableColumn>
    <tableColumn id="7" xr3:uid="{00000000-0010-0000-0500-000007000000}" name="Lending to households (annual growth, per cent)" dataDxfId="61">
      <calculatedColumnFormula>IFERROR((Kreditvækst[[#This Row],[Lending to households (kr. billion)]]/VLOOKUP(DATE(YEAR(Kreditvækst[[#This Row],[Date]])-1,MONTH(Kreditvækst[[#This Row],[Date]])+1,1)-1,Kreditvækst[[#All],[Date]:[Lending to households (kr. billion)]],4,FALSE)-1)*100,NA())</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F_Udlaansgab" displayName="F_Udlaansgab" ref="A6:G212" totalsRowShown="0" headerRowDxfId="60" dataDxfId="59">
  <tableColumns count="7">
    <tableColumn id="1" xr3:uid="{00000000-0010-0000-0600-000001000000}" name="Date" dataDxfId="58"/>
    <tableColumn id="2" xr3:uid="{00000000-0010-0000-0600-000002000000}" name="Credit (kr. billion)" dataDxfId="57"/>
    <tableColumn id="3" xr3:uid="{00000000-0010-0000-0600-000003000000}" name="GDP (kr. billion)" dataDxfId="56"/>
    <tableColumn id="5" xr3:uid="{00000000-0010-0000-0600-000005000000}" name="Credit-to-GDP (per cent of GDP)" dataDxfId="55">
      <calculatedColumnFormula>F_Udlaansgab[[#This Row],[Credit (kr. billion)]]/F_Udlaansgab[[#This Row],[GDP (kr. billion)]]*100</calculatedColumnFormula>
    </tableColumn>
    <tableColumn id="4" xr3:uid="{00000000-0010-0000-0600-000004000000}" name="Trend" dataDxfId="54"/>
    <tableColumn id="6" xr3:uid="{00000000-0010-0000-0600-000006000000}" name="Credit-to-GDP gap (percentage points)" dataDxfId="53">
      <calculatedColumnFormula>F_Udlaansgab[[#This Row],[Credit-to-GDP (per cent of GDP)]]-F_Udlaansgab[[#This Row],[Trend]]</calculatedColumnFormula>
    </tableColumn>
    <tableColumn id="7" xr3:uid="{00000000-0010-0000-0600-000007000000}" name="Threshold" dataDxfId="52">
      <calculatedColumnFormula>2</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el_FT_Inputdata" displayName="Tabel_FT_Inputdata" ref="A7:G171" totalsRowShown="0" headerRowDxfId="51" dataDxfId="50">
  <tableColumns count="7">
    <tableColumn id="2" xr3:uid="{00000000-0010-0000-0700-000002000000}" name="Date" dataDxfId="49"/>
    <tableColumn id="3" xr3:uid="{00000000-0010-0000-0700-000003000000}" name="Leverage, groups" dataDxfId="48"/>
    <tableColumn id="4" xr3:uid="{00000000-0010-0000-0700-000004000000}" name="Leverage, banks" dataDxfId="47"/>
    <tableColumn id="5" xr3:uid="{00000000-0010-0000-0700-000005000000}" name="Excess capital adequacy, banks" dataDxfId="46"/>
    <tableColumn id="1" xr3:uid="{00000000-0010-0000-0700-000001000000}" name="Leverage, groups " dataDxfId="45">
      <calculatedColumnFormula>IF(Tabel_FT_Inputdata[[#This Row],[Date]]&gt;=DATE(2001,9,30),AVERAGE(B5:B8),NA())</calculatedColumnFormula>
    </tableColumn>
    <tableColumn id="6" xr3:uid="{00000000-0010-0000-0700-000006000000}" name="Leverage, banks " dataDxfId="44">
      <calculatedColumnFormula>IF(Tabel_FT_Inputdata[[#This Row],[Date]]&gt;=DATE(1981,9,30),AVERAGE(C5:C8),NA())</calculatedColumnFormula>
    </tableColumn>
    <tableColumn id="7" xr3:uid="{00000000-0010-0000-0700-000007000000}" name="Excess capital adequacy, banks " dataDxfId="43">
      <calculatedColumnFormula>IF(Tabel_FT_Inputdata[[#This Row],[Date]]&gt;=DATE(2001,12,31),AVERAGE(D5:D8),NA())</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Tabel_FT_Inputdata_1" displayName="Tabel_FT_Inputdata_1" ref="A6:D78" totalsRowShown="0" headerRowDxfId="42" dataDxfId="41">
  <tableColumns count="4">
    <tableColumn id="2" xr3:uid="{00000000-0010-0000-0800-000002000000}" name="Date" dataDxfId="40"/>
    <tableColumn id="3" xr3:uid="{00000000-0010-0000-0800-000003000000}" name="Banks' return on equity before taxes (annualized)" dataDxfId="39"/>
    <tableColumn id="4" xr3:uid="{00000000-0010-0000-0800-000004000000}" name="10-year government bond yield" dataDxfId="38"/>
    <tableColumn id="1" xr3:uid="{00000000-0010-0000-0800-000001000000}" name="Excess return relative to 10-year government bond" dataDxfId="37"/>
  </tableColumns>
  <tableStyleInfo name="TableStyleMedium2" showFirstColumn="0" showLastColumn="0" showRowStripes="1" showColumnStripes="0"/>
</table>
</file>

<file path=xl/theme/theme1.xml><?xml version="1.0" encoding="utf-8"?>
<a:theme xmlns:a="http://schemas.openxmlformats.org/drawingml/2006/main" name="Kontortema">
  <a:themeElements>
    <a:clrScheme name="DSRR farver">
      <a:dk1>
        <a:srgbClr val="000000"/>
      </a:dk1>
      <a:lt1>
        <a:sysClr val="window" lastClr="FFFFFF"/>
      </a:lt1>
      <a:dk2>
        <a:srgbClr val="8CC2E2"/>
      </a:dk2>
      <a:lt2>
        <a:srgbClr val="6B7F88"/>
      </a:lt2>
      <a:accent1>
        <a:srgbClr val="003865"/>
      </a:accent1>
      <a:accent2>
        <a:srgbClr val="EA6852"/>
      </a:accent2>
      <a:accent3>
        <a:srgbClr val="BCC5C9"/>
      </a:accent3>
      <a:accent4>
        <a:srgbClr val="0078BF"/>
      </a:accent4>
      <a:accent5>
        <a:srgbClr val="F8CABF"/>
      </a:accent5>
      <a:accent6>
        <a:srgbClr val="6B7F88"/>
      </a:accent6>
      <a:hlink>
        <a:srgbClr val="007BD2"/>
      </a:hlink>
      <a:folHlink>
        <a:srgbClr val="EA685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tabColor theme="4"/>
  </sheetPr>
  <dimension ref="A1:A21"/>
  <sheetViews>
    <sheetView showGridLines="0" workbookViewId="0"/>
  </sheetViews>
  <sheetFormatPr defaultColWidth="8.85546875" defaultRowHeight="15.75" x14ac:dyDescent="0.3"/>
  <cols>
    <col min="1" max="1" width="114.28515625" style="8" customWidth="1"/>
    <col min="2" max="16384" width="8.85546875" style="8"/>
  </cols>
  <sheetData>
    <row r="1" spans="1:1" ht="21" x14ac:dyDescent="0.35">
      <c r="A1" s="73" t="s">
        <v>16</v>
      </c>
    </row>
    <row r="2" spans="1:1" x14ac:dyDescent="0.3">
      <c r="A2" s="74"/>
    </row>
    <row r="3" spans="1:1" ht="16.5" x14ac:dyDescent="0.3">
      <c r="A3" s="75" t="s">
        <v>17</v>
      </c>
    </row>
    <row r="4" spans="1:1" ht="47.25" x14ac:dyDescent="0.3">
      <c r="A4" s="74" t="s">
        <v>18</v>
      </c>
    </row>
    <row r="5" spans="1:1" x14ac:dyDescent="0.3">
      <c r="A5" s="74"/>
    </row>
    <row r="6" spans="1:1" ht="47.25" x14ac:dyDescent="0.3">
      <c r="A6" s="74" t="s">
        <v>19</v>
      </c>
    </row>
    <row r="7" spans="1:1" x14ac:dyDescent="0.3">
      <c r="A7" s="74"/>
    </row>
    <row r="8" spans="1:1" x14ac:dyDescent="0.3">
      <c r="A8" s="74" t="s">
        <v>20</v>
      </c>
    </row>
    <row r="9" spans="1:1" x14ac:dyDescent="0.3">
      <c r="A9" s="74"/>
    </row>
    <row r="10" spans="1:1" ht="16.5" x14ac:dyDescent="0.3">
      <c r="A10" s="75" t="s">
        <v>21</v>
      </c>
    </row>
    <row r="11" spans="1:1" ht="25.5" x14ac:dyDescent="0.3">
      <c r="A11" s="76" t="s">
        <v>22</v>
      </c>
    </row>
    <row r="12" spans="1:1" x14ac:dyDescent="0.3">
      <c r="A12" s="74"/>
    </row>
    <row r="13" spans="1:1" ht="25.5" x14ac:dyDescent="0.3">
      <c r="A13" s="76" t="s">
        <v>23</v>
      </c>
    </row>
    <row r="14" spans="1:1" x14ac:dyDescent="0.3">
      <c r="A14" s="74"/>
    </row>
    <row r="15" spans="1:1" x14ac:dyDescent="0.3">
      <c r="A15" s="76" t="s">
        <v>24</v>
      </c>
    </row>
    <row r="16" spans="1:1" x14ac:dyDescent="0.3">
      <c r="A16" s="77"/>
    </row>
    <row r="17" spans="1:1" x14ac:dyDescent="0.3">
      <c r="A17" s="77" t="s">
        <v>25</v>
      </c>
    </row>
    <row r="18" spans="1:1" x14ac:dyDescent="0.3">
      <c r="A18" s="77"/>
    </row>
    <row r="19" spans="1:1" x14ac:dyDescent="0.3">
      <c r="A19" s="77" t="s">
        <v>26</v>
      </c>
    </row>
    <row r="20" spans="1:1" x14ac:dyDescent="0.3">
      <c r="A20" s="74"/>
    </row>
    <row r="21" spans="1:1" x14ac:dyDescent="0.3">
      <c r="A21" s="77" t="s">
        <v>27</v>
      </c>
    </row>
  </sheetData>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12"/>
  <dimension ref="A1:H171"/>
  <sheetViews>
    <sheetView zoomScaleNormal="100" workbookViewId="0">
      <selection sqref="A1:G1"/>
    </sheetView>
  </sheetViews>
  <sheetFormatPr defaultColWidth="9.140625" defaultRowHeight="13.5" x14ac:dyDescent="0.25"/>
  <cols>
    <col min="1" max="1" width="11" style="3" bestFit="1" customWidth="1"/>
    <col min="2" max="2" width="17" style="3" bestFit="1" customWidth="1"/>
    <col min="3" max="3" width="16.42578125" style="3" bestFit="1" customWidth="1"/>
    <col min="4" max="4" width="31.140625" style="3" bestFit="1" customWidth="1"/>
    <col min="5" max="5" width="17.7109375" style="3" bestFit="1" customWidth="1"/>
    <col min="6" max="6" width="17" style="3" bestFit="1" customWidth="1"/>
    <col min="7" max="7" width="31.7109375" style="3" bestFit="1" customWidth="1"/>
    <col min="8" max="8" width="33.42578125" style="3" customWidth="1"/>
    <col min="9" max="9" width="36.28515625" style="3" customWidth="1"/>
    <col min="10" max="10" width="46.28515625" style="3" customWidth="1"/>
    <col min="11" max="16384" width="9.140625" style="3"/>
  </cols>
  <sheetData>
    <row r="1" spans="1:8" ht="26.25" customHeight="1" thickBot="1" x14ac:dyDescent="0.3">
      <c r="A1" s="89" t="s">
        <v>106</v>
      </c>
      <c r="B1" s="90"/>
      <c r="C1" s="90"/>
      <c r="D1" s="90"/>
      <c r="E1" s="90"/>
      <c r="F1" s="90"/>
      <c r="G1" s="90"/>
      <c r="H1" s="16"/>
    </row>
    <row r="2" spans="1:8" ht="99.6" customHeight="1" x14ac:dyDescent="0.25">
      <c r="A2" s="5" t="s">
        <v>0</v>
      </c>
      <c r="B2" s="99" t="s">
        <v>108</v>
      </c>
      <c r="C2" s="99"/>
      <c r="D2" s="99"/>
      <c r="E2" s="99"/>
      <c r="F2" s="99"/>
      <c r="G2" s="99"/>
      <c r="H2" s="11"/>
    </row>
    <row r="3" spans="1:8" x14ac:dyDescent="0.25">
      <c r="A3" s="6" t="s">
        <v>66</v>
      </c>
      <c r="B3" s="104" t="s">
        <v>107</v>
      </c>
      <c r="C3" s="104"/>
      <c r="D3" s="104"/>
      <c r="E3" s="104"/>
      <c r="F3" s="104"/>
      <c r="G3" s="104"/>
      <c r="H3" s="35"/>
    </row>
    <row r="4" spans="1:8" x14ac:dyDescent="0.25">
      <c r="B4" s="13"/>
      <c r="C4" s="13"/>
      <c r="D4" s="13"/>
      <c r="E4" s="9"/>
      <c r="G4" s="7" t="s">
        <v>68</v>
      </c>
    </row>
    <row r="6" spans="1:8" x14ac:dyDescent="0.25">
      <c r="A6" s="22"/>
      <c r="B6" s="22"/>
      <c r="C6" s="22"/>
      <c r="D6" s="26"/>
      <c r="E6" s="100" t="s">
        <v>109</v>
      </c>
      <c r="F6" s="95"/>
      <c r="G6" s="96"/>
      <c r="H6" s="38"/>
    </row>
    <row r="7" spans="1:8" x14ac:dyDescent="0.25">
      <c r="A7" s="2" t="s">
        <v>70</v>
      </c>
      <c r="B7" s="2" t="s">
        <v>8</v>
      </c>
      <c r="C7" s="2" t="s">
        <v>7</v>
      </c>
      <c r="D7" s="2" t="s">
        <v>158</v>
      </c>
      <c r="E7" s="39" t="s">
        <v>131</v>
      </c>
      <c r="F7" s="2" t="s">
        <v>132</v>
      </c>
      <c r="G7" s="2" t="s">
        <v>159</v>
      </c>
    </row>
    <row r="8" spans="1:8" x14ac:dyDescent="0.25">
      <c r="A8" s="4">
        <v>29586</v>
      </c>
      <c r="B8" s="20"/>
      <c r="C8" s="20">
        <v>15.126632887897296</v>
      </c>
      <c r="D8" s="20"/>
      <c r="E8" s="33"/>
      <c r="F8" s="33"/>
      <c r="G8" s="33"/>
    </row>
    <row r="9" spans="1:8" x14ac:dyDescent="0.25">
      <c r="A9" s="4">
        <v>29676</v>
      </c>
      <c r="B9" s="20"/>
      <c r="C9" s="20">
        <v>15.126632887897296</v>
      </c>
      <c r="D9" s="20"/>
      <c r="E9" s="33"/>
      <c r="F9" s="33"/>
      <c r="G9" s="33"/>
    </row>
    <row r="10" spans="1:8" x14ac:dyDescent="0.25">
      <c r="A10" s="4">
        <v>29767</v>
      </c>
      <c r="B10" s="20"/>
      <c r="C10" s="20">
        <v>15.126632887897296</v>
      </c>
      <c r="D10" s="20"/>
      <c r="E10" s="33"/>
      <c r="F10" s="33"/>
      <c r="G10" s="33"/>
    </row>
    <row r="11" spans="1:8" x14ac:dyDescent="0.25">
      <c r="A11" s="4">
        <v>29859</v>
      </c>
      <c r="B11" s="20"/>
      <c r="C11" s="20">
        <v>15.126632887897296</v>
      </c>
      <c r="D11" s="20"/>
      <c r="E11" s="33"/>
      <c r="F11" s="33">
        <f ca="1">IF(Tabel_FT_Inputdata[[#This Row],[Date]]&gt;=DATE(1981,9,30),AVERAGE(C8:C11),NA())</f>
        <v>15.126632887897296</v>
      </c>
      <c r="G11" s="33"/>
    </row>
    <row r="12" spans="1:8" x14ac:dyDescent="0.25">
      <c r="A12" s="4">
        <v>29951</v>
      </c>
      <c r="B12" s="20"/>
      <c r="C12" s="20">
        <v>15.794491534656698</v>
      </c>
      <c r="D12" s="20"/>
      <c r="E12" s="33"/>
      <c r="F12" s="33">
        <f ca="1">IF(Tabel_FT_Inputdata[[#This Row],[Date]]&gt;=DATE(1981,9,30),AVERAGE(C9:C12),NA())</f>
        <v>15.293597549587147</v>
      </c>
      <c r="G12" s="33"/>
    </row>
    <row r="13" spans="1:8" x14ac:dyDescent="0.25">
      <c r="A13" s="4">
        <v>30041</v>
      </c>
      <c r="B13" s="20"/>
      <c r="C13" s="20">
        <v>15.794491534656698</v>
      </c>
      <c r="D13" s="20"/>
      <c r="E13" s="33"/>
      <c r="F13" s="33">
        <f ca="1">IF(Tabel_FT_Inputdata[[#This Row],[Date]]&gt;=DATE(1981,9,30),AVERAGE(C10:C13),NA())</f>
        <v>15.460562211276997</v>
      </c>
      <c r="G13" s="33"/>
    </row>
    <row r="14" spans="1:8" x14ac:dyDescent="0.25">
      <c r="A14" s="4">
        <v>30132</v>
      </c>
      <c r="B14" s="20"/>
      <c r="C14" s="20">
        <v>15.794491534656698</v>
      </c>
      <c r="D14" s="20"/>
      <c r="E14" s="33"/>
      <c r="F14" s="33">
        <f ca="1">IF(Tabel_FT_Inputdata[[#This Row],[Date]]&gt;=DATE(1981,9,30),AVERAGE(C11:C14),NA())</f>
        <v>15.627526872966849</v>
      </c>
      <c r="G14" s="33"/>
    </row>
    <row r="15" spans="1:8" x14ac:dyDescent="0.25">
      <c r="A15" s="4">
        <v>30224</v>
      </c>
      <c r="B15" s="20"/>
      <c r="C15" s="20">
        <v>15.794491534656698</v>
      </c>
      <c r="D15" s="20"/>
      <c r="E15" s="33"/>
      <c r="F15" s="33">
        <f ca="1">IF(Tabel_FT_Inputdata[[#This Row],[Date]]&gt;=DATE(1981,9,30),AVERAGE(C12:C15),NA())</f>
        <v>15.794491534656698</v>
      </c>
      <c r="G15" s="33"/>
    </row>
    <row r="16" spans="1:8" x14ac:dyDescent="0.25">
      <c r="A16" s="4">
        <v>30316</v>
      </c>
      <c r="B16" s="20"/>
      <c r="C16" s="20">
        <v>15.419420403626654</v>
      </c>
      <c r="D16" s="20"/>
      <c r="E16" s="33"/>
      <c r="F16" s="33">
        <f ca="1">IF(Tabel_FT_Inputdata[[#This Row],[Date]]&gt;=DATE(1981,9,30),AVERAGE(C13:C16),NA())</f>
        <v>15.700723751899186</v>
      </c>
      <c r="G16" s="33"/>
    </row>
    <row r="17" spans="1:7" x14ac:dyDescent="0.25">
      <c r="A17" s="4">
        <v>30406</v>
      </c>
      <c r="B17" s="20"/>
      <c r="C17" s="20">
        <v>15.419420403626654</v>
      </c>
      <c r="D17" s="20"/>
      <c r="E17" s="33"/>
      <c r="F17" s="33">
        <f ca="1">IF(Tabel_FT_Inputdata[[#This Row],[Date]]&gt;=DATE(1981,9,30),AVERAGE(C14:C17),NA())</f>
        <v>15.606955969141676</v>
      </c>
      <c r="G17" s="33"/>
    </row>
    <row r="18" spans="1:7" x14ac:dyDescent="0.25">
      <c r="A18" s="4">
        <v>30497</v>
      </c>
      <c r="B18" s="20"/>
      <c r="C18" s="20">
        <v>15.419420403626654</v>
      </c>
      <c r="D18" s="20"/>
      <c r="E18" s="33"/>
      <c r="F18" s="33">
        <f ca="1">IF(Tabel_FT_Inputdata[[#This Row],[Date]]&gt;=DATE(1981,9,30),AVERAGE(C15:C18),NA())</f>
        <v>15.513188186384165</v>
      </c>
      <c r="G18" s="33"/>
    </row>
    <row r="19" spans="1:7" x14ac:dyDescent="0.25">
      <c r="A19" s="4">
        <v>30589</v>
      </c>
      <c r="B19" s="20"/>
      <c r="C19" s="20">
        <v>15.419420403626654</v>
      </c>
      <c r="D19" s="20"/>
      <c r="E19" s="33"/>
      <c r="F19" s="33">
        <f ca="1">IF(Tabel_FT_Inputdata[[#This Row],[Date]]&gt;=DATE(1981,9,30),AVERAGE(C16:C19),NA())</f>
        <v>15.419420403626654</v>
      </c>
      <c r="G19" s="33"/>
    </row>
    <row r="20" spans="1:7" x14ac:dyDescent="0.25">
      <c r="A20" s="4">
        <v>30681</v>
      </c>
      <c r="B20" s="20"/>
      <c r="C20" s="20">
        <v>13.922629805238987</v>
      </c>
      <c r="D20" s="20"/>
      <c r="E20" s="33"/>
      <c r="F20" s="33">
        <f ca="1">IF(Tabel_FT_Inputdata[[#This Row],[Date]]&gt;=DATE(1981,9,30),AVERAGE(C17:C20),NA())</f>
        <v>15.045222754029737</v>
      </c>
      <c r="G20" s="33"/>
    </row>
    <row r="21" spans="1:7" x14ac:dyDescent="0.25">
      <c r="A21" s="4">
        <v>30772</v>
      </c>
      <c r="B21" s="20"/>
      <c r="C21" s="20">
        <v>13.922629805238987</v>
      </c>
      <c r="D21" s="20"/>
      <c r="E21" s="33"/>
      <c r="F21" s="33">
        <f ca="1">IF(Tabel_FT_Inputdata[[#This Row],[Date]]&gt;=DATE(1981,9,30),AVERAGE(C18:C21),NA())</f>
        <v>14.671025104432822</v>
      </c>
      <c r="G21" s="33"/>
    </row>
    <row r="22" spans="1:7" x14ac:dyDescent="0.25">
      <c r="A22" s="4">
        <v>30863</v>
      </c>
      <c r="B22" s="20"/>
      <c r="C22" s="20">
        <v>13.922629805238987</v>
      </c>
      <c r="D22" s="20"/>
      <c r="E22" s="33"/>
      <c r="F22" s="33">
        <f ca="1">IF(Tabel_FT_Inputdata[[#This Row],[Date]]&gt;=DATE(1981,9,30),AVERAGE(C19:C22),NA())</f>
        <v>14.296827454835903</v>
      </c>
      <c r="G22" s="33"/>
    </row>
    <row r="23" spans="1:7" x14ac:dyDescent="0.25">
      <c r="A23" s="4">
        <v>30955</v>
      </c>
      <c r="B23" s="20"/>
      <c r="C23" s="20">
        <v>13.922629805238987</v>
      </c>
      <c r="D23" s="20"/>
      <c r="E23" s="33"/>
      <c r="F23" s="33">
        <f ca="1">IF(Tabel_FT_Inputdata[[#This Row],[Date]]&gt;=DATE(1981,9,30),AVERAGE(C20:C23),NA())</f>
        <v>13.922629805238987</v>
      </c>
      <c r="G23" s="33"/>
    </row>
    <row r="24" spans="1:7" x14ac:dyDescent="0.25">
      <c r="A24" s="4">
        <v>31047</v>
      </c>
      <c r="B24" s="20"/>
      <c r="C24" s="20">
        <v>16.825339588200741</v>
      </c>
      <c r="D24" s="20"/>
      <c r="E24" s="33"/>
      <c r="F24" s="33">
        <f ca="1">IF(Tabel_FT_Inputdata[[#This Row],[Date]]&gt;=DATE(1981,9,30),AVERAGE(C21:C24),NA())</f>
        <v>14.648307250979427</v>
      </c>
      <c r="G24" s="33"/>
    </row>
    <row r="25" spans="1:7" x14ac:dyDescent="0.25">
      <c r="A25" s="4">
        <v>31137</v>
      </c>
      <c r="B25" s="20"/>
      <c r="C25" s="20">
        <v>16.825339588200741</v>
      </c>
      <c r="D25" s="20"/>
      <c r="E25" s="33"/>
      <c r="F25" s="33">
        <f ca="1">IF(Tabel_FT_Inputdata[[#This Row],[Date]]&gt;=DATE(1981,9,30),AVERAGE(C22:C25),NA())</f>
        <v>15.373984696719864</v>
      </c>
      <c r="G25" s="33"/>
    </row>
    <row r="26" spans="1:7" x14ac:dyDescent="0.25">
      <c r="A26" s="4">
        <v>31228</v>
      </c>
      <c r="B26" s="20"/>
      <c r="C26" s="20">
        <v>16.825339588200741</v>
      </c>
      <c r="D26" s="20"/>
      <c r="E26" s="33"/>
      <c r="F26" s="33">
        <f ca="1">IF(Tabel_FT_Inputdata[[#This Row],[Date]]&gt;=DATE(1981,9,30),AVERAGE(C23:C26),NA())</f>
        <v>16.099662142460303</v>
      </c>
      <c r="G26" s="33"/>
    </row>
    <row r="27" spans="1:7" x14ac:dyDescent="0.25">
      <c r="A27" s="4">
        <v>31320</v>
      </c>
      <c r="B27" s="20"/>
      <c r="C27" s="20">
        <v>16.825339588200741</v>
      </c>
      <c r="D27" s="20"/>
      <c r="E27" s="33"/>
      <c r="F27" s="33">
        <f ca="1">IF(Tabel_FT_Inputdata[[#This Row],[Date]]&gt;=DATE(1981,9,30),AVERAGE(C24:C27),NA())</f>
        <v>16.825339588200741</v>
      </c>
      <c r="G27" s="33"/>
    </row>
    <row r="28" spans="1:7" x14ac:dyDescent="0.25">
      <c r="A28" s="4">
        <v>31412</v>
      </c>
      <c r="B28" s="20"/>
      <c r="C28" s="20">
        <v>15.807047018348625</v>
      </c>
      <c r="D28" s="20"/>
      <c r="E28" s="33"/>
      <c r="F28" s="33">
        <f ca="1">IF(Tabel_FT_Inputdata[[#This Row],[Date]]&gt;=DATE(1981,9,30),AVERAGE(C25:C28),NA())</f>
        <v>16.570766445737711</v>
      </c>
      <c r="G28" s="33"/>
    </row>
    <row r="29" spans="1:7" x14ac:dyDescent="0.25">
      <c r="A29" s="4">
        <v>31502</v>
      </c>
      <c r="B29" s="20"/>
      <c r="C29" s="20">
        <v>15.807047018348625</v>
      </c>
      <c r="D29" s="20"/>
      <c r="E29" s="33"/>
      <c r="F29" s="33">
        <f ca="1">IF(Tabel_FT_Inputdata[[#This Row],[Date]]&gt;=DATE(1981,9,30),AVERAGE(C26:C29),NA())</f>
        <v>16.316193303274684</v>
      </c>
      <c r="G29" s="33"/>
    </row>
    <row r="30" spans="1:7" x14ac:dyDescent="0.25">
      <c r="A30" s="4">
        <v>31593</v>
      </c>
      <c r="B30" s="20"/>
      <c r="C30" s="20">
        <v>15.807047018348625</v>
      </c>
      <c r="D30" s="20"/>
      <c r="E30" s="33"/>
      <c r="F30" s="33">
        <f ca="1">IF(Tabel_FT_Inputdata[[#This Row],[Date]]&gt;=DATE(1981,9,30),AVERAGE(C27:C30),NA())</f>
        <v>16.061620160811653</v>
      </c>
      <c r="G30" s="33"/>
    </row>
    <row r="31" spans="1:7" x14ac:dyDescent="0.25">
      <c r="A31" s="4">
        <v>31685</v>
      </c>
      <c r="B31" s="20"/>
      <c r="C31" s="20">
        <v>15.807047018348625</v>
      </c>
      <c r="D31" s="20"/>
      <c r="E31" s="33"/>
      <c r="F31" s="33">
        <f ca="1">IF(Tabel_FT_Inputdata[[#This Row],[Date]]&gt;=DATE(1981,9,30),AVERAGE(C28:C31),NA())</f>
        <v>15.807047018348625</v>
      </c>
      <c r="G31" s="33"/>
    </row>
    <row r="32" spans="1:7" x14ac:dyDescent="0.25">
      <c r="A32" s="4">
        <v>31777</v>
      </c>
      <c r="B32" s="20"/>
      <c r="C32" s="20">
        <v>16.992392306750638</v>
      </c>
      <c r="D32" s="20"/>
      <c r="E32" s="33"/>
      <c r="F32" s="33">
        <f ca="1">IF(Tabel_FT_Inputdata[[#This Row],[Date]]&gt;=DATE(1981,9,30),AVERAGE(C29:C32),NA())</f>
        <v>16.103383340449128</v>
      </c>
      <c r="G32" s="33"/>
    </row>
    <row r="33" spans="1:7" x14ac:dyDescent="0.25">
      <c r="A33" s="4">
        <v>31867</v>
      </c>
      <c r="B33" s="20"/>
      <c r="C33" s="20">
        <v>16.992392306750638</v>
      </c>
      <c r="D33" s="20"/>
      <c r="E33" s="33"/>
      <c r="F33" s="33">
        <f ca="1">IF(Tabel_FT_Inputdata[[#This Row],[Date]]&gt;=DATE(1981,9,30),AVERAGE(C30:C33),NA())</f>
        <v>16.399719662549629</v>
      </c>
      <c r="G33" s="33"/>
    </row>
    <row r="34" spans="1:7" x14ac:dyDescent="0.25">
      <c r="A34" s="4">
        <v>31958</v>
      </c>
      <c r="B34" s="20"/>
      <c r="C34" s="20">
        <v>16.992392306750638</v>
      </c>
      <c r="D34" s="20"/>
      <c r="E34" s="33"/>
      <c r="F34" s="33">
        <f ca="1">IF(Tabel_FT_Inputdata[[#This Row],[Date]]&gt;=DATE(1981,9,30),AVERAGE(C31:C34),NA())</f>
        <v>16.696055984650137</v>
      </c>
      <c r="G34" s="33"/>
    </row>
    <row r="35" spans="1:7" x14ac:dyDescent="0.25">
      <c r="A35" s="4">
        <v>32050</v>
      </c>
      <c r="B35" s="20"/>
      <c r="C35" s="20">
        <v>16.992392306750638</v>
      </c>
      <c r="D35" s="20"/>
      <c r="E35" s="33"/>
      <c r="F35" s="33">
        <f ca="1">IF(Tabel_FT_Inputdata[[#This Row],[Date]]&gt;=DATE(1981,9,30),AVERAGE(C32:C35),NA())</f>
        <v>16.992392306750638</v>
      </c>
      <c r="G35" s="33"/>
    </row>
    <row r="36" spans="1:7" x14ac:dyDescent="0.25">
      <c r="A36" s="4">
        <v>32142</v>
      </c>
      <c r="B36" s="20"/>
      <c r="C36" s="20">
        <v>17.180767224729792</v>
      </c>
      <c r="D36" s="20"/>
      <c r="E36" s="33"/>
      <c r="F36" s="33">
        <f ca="1">IF(Tabel_FT_Inputdata[[#This Row],[Date]]&gt;=DATE(1981,9,30),AVERAGE(C33:C36),NA())</f>
        <v>17.039486036245428</v>
      </c>
      <c r="G36" s="33"/>
    </row>
    <row r="37" spans="1:7" x14ac:dyDescent="0.25">
      <c r="A37" s="4">
        <v>32233</v>
      </c>
      <c r="B37" s="20"/>
      <c r="C37" s="20">
        <v>17.180767224729792</v>
      </c>
      <c r="D37" s="20"/>
      <c r="E37" s="33"/>
      <c r="F37" s="33">
        <f ca="1">IF(Tabel_FT_Inputdata[[#This Row],[Date]]&gt;=DATE(1981,9,30),AVERAGE(C34:C37),NA())</f>
        <v>17.086579765740215</v>
      </c>
      <c r="G37" s="33"/>
    </row>
    <row r="38" spans="1:7" x14ac:dyDescent="0.25">
      <c r="A38" s="4">
        <v>32324</v>
      </c>
      <c r="B38" s="20"/>
      <c r="C38" s="20">
        <v>17.180767224729792</v>
      </c>
      <c r="D38" s="20"/>
      <c r="E38" s="33"/>
      <c r="F38" s="33">
        <f ca="1">IF(Tabel_FT_Inputdata[[#This Row],[Date]]&gt;=DATE(1981,9,30),AVERAGE(C35:C38),NA())</f>
        <v>17.133673495235001</v>
      </c>
      <c r="G38" s="33"/>
    </row>
    <row r="39" spans="1:7" x14ac:dyDescent="0.25">
      <c r="A39" s="4">
        <v>32416</v>
      </c>
      <c r="B39" s="20"/>
      <c r="C39" s="20">
        <v>17.180767224729792</v>
      </c>
      <c r="D39" s="20"/>
      <c r="E39" s="33"/>
      <c r="F39" s="33">
        <f ca="1">IF(Tabel_FT_Inputdata[[#This Row],[Date]]&gt;=DATE(1981,9,30),AVERAGE(C36:C39),NA())</f>
        <v>17.180767224729792</v>
      </c>
      <c r="G39" s="33"/>
    </row>
    <row r="40" spans="1:7" x14ac:dyDescent="0.25">
      <c r="A40" s="4">
        <v>32508</v>
      </c>
      <c r="B40" s="20"/>
      <c r="C40" s="20">
        <v>16.801282482489302</v>
      </c>
      <c r="D40" s="20"/>
      <c r="E40" s="33"/>
      <c r="F40" s="33">
        <f ca="1">IF(Tabel_FT_Inputdata[[#This Row],[Date]]&gt;=DATE(1981,9,30),AVERAGE(C37:C40),NA())</f>
        <v>17.085896039169668</v>
      </c>
      <c r="G40" s="33"/>
    </row>
    <row r="41" spans="1:7" x14ac:dyDescent="0.25">
      <c r="A41" s="4">
        <v>32598</v>
      </c>
      <c r="B41" s="20"/>
      <c r="C41" s="20">
        <v>16.801282482489302</v>
      </c>
      <c r="D41" s="20"/>
      <c r="E41" s="33"/>
      <c r="F41" s="33">
        <f ca="1">IF(Tabel_FT_Inputdata[[#This Row],[Date]]&gt;=DATE(1981,9,30),AVERAGE(C38:C41),NA())</f>
        <v>16.991024853609545</v>
      </c>
      <c r="G41" s="33"/>
    </row>
    <row r="42" spans="1:7" x14ac:dyDescent="0.25">
      <c r="A42" s="4">
        <v>32689</v>
      </c>
      <c r="B42" s="20"/>
      <c r="C42" s="20">
        <v>16.801282482489302</v>
      </c>
      <c r="D42" s="20"/>
      <c r="E42" s="33"/>
      <c r="F42" s="33">
        <f ca="1">IF(Tabel_FT_Inputdata[[#This Row],[Date]]&gt;=DATE(1981,9,30),AVERAGE(C39:C42),NA())</f>
        <v>16.896153668049422</v>
      </c>
      <c r="G42" s="33"/>
    </row>
    <row r="43" spans="1:7" x14ac:dyDescent="0.25">
      <c r="A43" s="4">
        <v>32781</v>
      </c>
      <c r="B43" s="20"/>
      <c r="C43" s="20">
        <v>16.801282482489302</v>
      </c>
      <c r="D43" s="20"/>
      <c r="E43" s="33"/>
      <c r="F43" s="33">
        <f ca="1">IF(Tabel_FT_Inputdata[[#This Row],[Date]]&gt;=DATE(1981,9,30),AVERAGE(C40:C43),NA())</f>
        <v>16.801282482489302</v>
      </c>
      <c r="G43" s="33"/>
    </row>
    <row r="44" spans="1:7" x14ac:dyDescent="0.25">
      <c r="A44" s="4">
        <v>32873</v>
      </c>
      <c r="B44" s="20"/>
      <c r="C44" s="20">
        <v>16.80874033858024</v>
      </c>
      <c r="D44" s="20"/>
      <c r="E44" s="33"/>
      <c r="F44" s="33">
        <f ca="1">IF(Tabel_FT_Inputdata[[#This Row],[Date]]&gt;=DATE(1981,9,30),AVERAGE(C41:C44),NA())</f>
        <v>16.803146946512037</v>
      </c>
      <c r="G44" s="33"/>
    </row>
    <row r="45" spans="1:7" x14ac:dyDescent="0.25">
      <c r="A45" s="4">
        <v>32963</v>
      </c>
      <c r="B45" s="20"/>
      <c r="C45" s="20">
        <v>16.80874033858024</v>
      </c>
      <c r="D45" s="20"/>
      <c r="E45" s="33"/>
      <c r="F45" s="33">
        <f ca="1">IF(Tabel_FT_Inputdata[[#This Row],[Date]]&gt;=DATE(1981,9,30),AVERAGE(C42:C45),NA())</f>
        <v>16.805011410534771</v>
      </c>
      <c r="G45" s="33"/>
    </row>
    <row r="46" spans="1:7" x14ac:dyDescent="0.25">
      <c r="A46" s="4">
        <v>33054</v>
      </c>
      <c r="B46" s="20"/>
      <c r="C46" s="20">
        <v>16.80874033858024</v>
      </c>
      <c r="D46" s="20"/>
      <c r="E46" s="33"/>
      <c r="F46" s="33">
        <f ca="1">IF(Tabel_FT_Inputdata[[#This Row],[Date]]&gt;=DATE(1981,9,30),AVERAGE(C43:C46),NA())</f>
        <v>16.806875874557505</v>
      </c>
      <c r="G46" s="33"/>
    </row>
    <row r="47" spans="1:7" x14ac:dyDescent="0.25">
      <c r="A47" s="4">
        <v>33146</v>
      </c>
      <c r="B47" s="20"/>
      <c r="C47" s="20">
        <v>16.80874033858024</v>
      </c>
      <c r="D47" s="20"/>
      <c r="E47" s="33"/>
      <c r="F47" s="33">
        <f ca="1">IF(Tabel_FT_Inputdata[[#This Row],[Date]]&gt;=DATE(1981,9,30),AVERAGE(C44:C47),NA())</f>
        <v>16.80874033858024</v>
      </c>
      <c r="G47" s="33"/>
    </row>
    <row r="48" spans="1:7" x14ac:dyDescent="0.25">
      <c r="A48" s="4">
        <v>33238</v>
      </c>
      <c r="B48" s="20"/>
      <c r="C48" s="20">
        <v>18.816953171240669</v>
      </c>
      <c r="D48" s="20"/>
      <c r="E48" s="33"/>
      <c r="F48" s="33">
        <f ca="1">IF(Tabel_FT_Inputdata[[#This Row],[Date]]&gt;=DATE(1981,9,30),AVERAGE(C45:C48),NA())</f>
        <v>17.310793546745348</v>
      </c>
      <c r="G48" s="33"/>
    </row>
    <row r="49" spans="1:7" x14ac:dyDescent="0.25">
      <c r="A49" s="4">
        <v>33328</v>
      </c>
      <c r="B49" s="20"/>
      <c r="C49" s="20">
        <v>17.073884688720781</v>
      </c>
      <c r="D49" s="20"/>
      <c r="E49" s="33"/>
      <c r="F49" s="33">
        <f ca="1">IF(Tabel_FT_Inputdata[[#This Row],[Date]]&gt;=DATE(1981,9,30),AVERAGE(C46:C49),NA())</f>
        <v>17.377079634280484</v>
      </c>
      <c r="G49" s="33"/>
    </row>
    <row r="50" spans="1:7" x14ac:dyDescent="0.25">
      <c r="A50" s="4">
        <v>33419</v>
      </c>
      <c r="B50" s="20"/>
      <c r="C50" s="20">
        <v>18.085303946640646</v>
      </c>
      <c r="D50" s="20"/>
      <c r="E50" s="33"/>
      <c r="F50" s="33">
        <f ca="1">IF(Tabel_FT_Inputdata[[#This Row],[Date]]&gt;=DATE(1981,9,30),AVERAGE(C47:C50),NA())</f>
        <v>17.696220536295584</v>
      </c>
      <c r="G50" s="33"/>
    </row>
    <row r="51" spans="1:7" x14ac:dyDescent="0.25">
      <c r="A51" s="4">
        <v>33511</v>
      </c>
      <c r="B51" s="20"/>
      <c r="C51" s="20">
        <v>17.03693408988838</v>
      </c>
      <c r="D51" s="20"/>
      <c r="E51" s="33"/>
      <c r="F51" s="33">
        <f ca="1">IF(Tabel_FT_Inputdata[[#This Row],[Date]]&gt;=DATE(1981,9,30),AVERAGE(C48:C51),NA())</f>
        <v>17.753268974122619</v>
      </c>
      <c r="G51" s="33"/>
    </row>
    <row r="52" spans="1:7" x14ac:dyDescent="0.25">
      <c r="A52" s="4">
        <v>33603</v>
      </c>
      <c r="B52" s="20"/>
      <c r="C52" s="20">
        <v>17.899518871243746</v>
      </c>
      <c r="D52" s="20"/>
      <c r="E52" s="33"/>
      <c r="F52" s="33">
        <f ca="1">IF(Tabel_FT_Inputdata[[#This Row],[Date]]&gt;=DATE(1981,9,30),AVERAGE(C49:C52),NA())</f>
        <v>17.523910399123388</v>
      </c>
      <c r="G52" s="33"/>
    </row>
    <row r="53" spans="1:7" x14ac:dyDescent="0.25">
      <c r="A53" s="4">
        <v>33694</v>
      </c>
      <c r="B53" s="20"/>
      <c r="C53" s="20">
        <v>17.978711691465751</v>
      </c>
      <c r="D53" s="20"/>
      <c r="E53" s="33"/>
      <c r="F53" s="33">
        <f ca="1">IF(Tabel_FT_Inputdata[[#This Row],[Date]]&gt;=DATE(1981,9,30),AVERAGE(C50:C53),NA())</f>
        <v>17.750117149809629</v>
      </c>
      <c r="G53" s="33"/>
    </row>
    <row r="54" spans="1:7" x14ac:dyDescent="0.25">
      <c r="A54" s="4">
        <v>33785</v>
      </c>
      <c r="B54" s="20"/>
      <c r="C54" s="20">
        <v>18.970817653860543</v>
      </c>
      <c r="D54" s="20"/>
      <c r="E54" s="33"/>
      <c r="F54" s="33">
        <f ca="1">IF(Tabel_FT_Inputdata[[#This Row],[Date]]&gt;=DATE(1981,9,30),AVERAGE(C51:C54),NA())</f>
        <v>17.971495576614608</v>
      </c>
      <c r="G54" s="33"/>
    </row>
    <row r="55" spans="1:7" x14ac:dyDescent="0.25">
      <c r="A55" s="4">
        <v>33877</v>
      </c>
      <c r="B55" s="20"/>
      <c r="C55" s="20">
        <v>19.358764018952659</v>
      </c>
      <c r="D55" s="20"/>
      <c r="E55" s="33"/>
      <c r="F55" s="33">
        <f ca="1">IF(Tabel_FT_Inputdata[[#This Row],[Date]]&gt;=DATE(1981,9,30),AVERAGE(C52:C55),NA())</f>
        <v>18.551953058880674</v>
      </c>
      <c r="G55" s="33"/>
    </row>
    <row r="56" spans="1:7" x14ac:dyDescent="0.25">
      <c r="A56" s="4">
        <v>33969</v>
      </c>
      <c r="B56" s="20"/>
      <c r="C56" s="20">
        <v>20.14387743227779</v>
      </c>
      <c r="D56" s="20"/>
      <c r="E56" s="33"/>
      <c r="F56" s="33">
        <f ca="1">IF(Tabel_FT_Inputdata[[#This Row],[Date]]&gt;=DATE(1981,9,30),AVERAGE(C53:C56),NA())</f>
        <v>19.113042699139186</v>
      </c>
      <c r="G56" s="33"/>
    </row>
    <row r="57" spans="1:7" x14ac:dyDescent="0.25">
      <c r="A57" s="4">
        <v>34059</v>
      </c>
      <c r="B57" s="20"/>
      <c r="C57" s="20">
        <v>20.071407869409644</v>
      </c>
      <c r="D57" s="20"/>
      <c r="E57" s="33"/>
      <c r="F57" s="33">
        <f ca="1">IF(Tabel_FT_Inputdata[[#This Row],[Date]]&gt;=DATE(1981,9,30),AVERAGE(C54:C57),NA())</f>
        <v>19.636216743625159</v>
      </c>
      <c r="G57" s="33"/>
    </row>
    <row r="58" spans="1:7" x14ac:dyDescent="0.25">
      <c r="A58" s="4">
        <v>34150</v>
      </c>
      <c r="B58" s="20"/>
      <c r="C58" s="20">
        <v>21.326059757404419</v>
      </c>
      <c r="D58" s="20"/>
      <c r="E58" s="33"/>
      <c r="F58" s="33">
        <f ca="1">IF(Tabel_FT_Inputdata[[#This Row],[Date]]&gt;=DATE(1981,9,30),AVERAGE(C55:C58),NA())</f>
        <v>20.225027269511127</v>
      </c>
      <c r="G58" s="33"/>
    </row>
    <row r="59" spans="1:7" x14ac:dyDescent="0.25">
      <c r="A59" s="4">
        <v>34242</v>
      </c>
      <c r="B59" s="20"/>
      <c r="C59" s="20">
        <v>22.249868460130653</v>
      </c>
      <c r="D59" s="20"/>
      <c r="E59" s="33"/>
      <c r="F59" s="33">
        <f ca="1">IF(Tabel_FT_Inputdata[[#This Row],[Date]]&gt;=DATE(1981,9,30),AVERAGE(C56:C59),NA())</f>
        <v>20.947803379805627</v>
      </c>
      <c r="G59" s="33"/>
    </row>
    <row r="60" spans="1:7" x14ac:dyDescent="0.25">
      <c r="A60" s="4">
        <v>34334</v>
      </c>
      <c r="B60" s="20"/>
      <c r="C60" s="20">
        <v>23.473273215417333</v>
      </c>
      <c r="D60" s="20"/>
      <c r="E60" s="33"/>
      <c r="F60" s="33">
        <f ca="1">IF(Tabel_FT_Inputdata[[#This Row],[Date]]&gt;=DATE(1981,9,30),AVERAGE(C57:C60),NA())</f>
        <v>21.780152325590514</v>
      </c>
      <c r="G60" s="33"/>
    </row>
    <row r="61" spans="1:7" x14ac:dyDescent="0.25">
      <c r="A61" s="4">
        <v>34424</v>
      </c>
      <c r="B61" s="20"/>
      <c r="C61" s="20">
        <v>19.884864719942673</v>
      </c>
      <c r="D61" s="20"/>
      <c r="E61" s="33"/>
      <c r="F61" s="33">
        <f ca="1">IF(Tabel_FT_Inputdata[[#This Row],[Date]]&gt;=DATE(1981,9,30),AVERAGE(C58:C61),NA())</f>
        <v>21.733516538223768</v>
      </c>
      <c r="G61" s="33"/>
    </row>
    <row r="62" spans="1:7" x14ac:dyDescent="0.25">
      <c r="A62" s="4">
        <v>34515</v>
      </c>
      <c r="B62" s="20"/>
      <c r="C62" s="20">
        <v>19.612265890356067</v>
      </c>
      <c r="D62" s="20"/>
      <c r="E62" s="33"/>
      <c r="F62" s="33">
        <f ca="1">IF(Tabel_FT_Inputdata[[#This Row],[Date]]&gt;=DATE(1981,9,30),AVERAGE(C59:C62),NA())</f>
        <v>21.305068071461683</v>
      </c>
      <c r="G62" s="33"/>
    </row>
    <row r="63" spans="1:7" x14ac:dyDescent="0.25">
      <c r="A63" s="4">
        <v>34607</v>
      </c>
      <c r="B63" s="20"/>
      <c r="C63" s="20">
        <v>18.589108092249457</v>
      </c>
      <c r="D63" s="20"/>
      <c r="E63" s="33"/>
      <c r="F63" s="33">
        <f ca="1">IF(Tabel_FT_Inputdata[[#This Row],[Date]]&gt;=DATE(1981,9,30),AVERAGE(C60:C63),NA())</f>
        <v>20.389877979491384</v>
      </c>
      <c r="G63" s="33"/>
    </row>
    <row r="64" spans="1:7" x14ac:dyDescent="0.25">
      <c r="A64" s="4">
        <v>34699</v>
      </c>
      <c r="B64" s="20"/>
      <c r="C64" s="20">
        <v>18.350522404063963</v>
      </c>
      <c r="D64" s="20"/>
      <c r="E64" s="33"/>
      <c r="F64" s="33">
        <f ca="1">IF(Tabel_FT_Inputdata[[#This Row],[Date]]&gt;=DATE(1981,9,30),AVERAGE(C61:C64),NA())</f>
        <v>19.109190276653042</v>
      </c>
      <c r="G64" s="33"/>
    </row>
    <row r="65" spans="1:7" x14ac:dyDescent="0.25">
      <c r="A65" s="4">
        <v>34789</v>
      </c>
      <c r="B65" s="20"/>
      <c r="C65" s="20">
        <v>17.945281254154704</v>
      </c>
      <c r="D65" s="20"/>
      <c r="E65" s="33"/>
      <c r="F65" s="33">
        <f ca="1">IF(Tabel_FT_Inputdata[[#This Row],[Date]]&gt;=DATE(1981,9,30),AVERAGE(C62:C65),NA())</f>
        <v>18.624294410206048</v>
      </c>
      <c r="G65" s="33"/>
    </row>
    <row r="66" spans="1:7" x14ac:dyDescent="0.25">
      <c r="A66" s="4">
        <v>34880</v>
      </c>
      <c r="B66" s="20"/>
      <c r="C66" s="20">
        <v>18.484538134701932</v>
      </c>
      <c r="D66" s="20"/>
      <c r="E66" s="33"/>
      <c r="F66" s="33">
        <f ca="1">IF(Tabel_FT_Inputdata[[#This Row],[Date]]&gt;=DATE(1981,9,30),AVERAGE(C63:C66),NA())</f>
        <v>18.342362471292514</v>
      </c>
      <c r="G66" s="33"/>
    </row>
    <row r="67" spans="1:7" x14ac:dyDescent="0.25">
      <c r="A67" s="4">
        <v>34972</v>
      </c>
      <c r="B67" s="20"/>
      <c r="C67" s="20">
        <v>18.904575969425089</v>
      </c>
      <c r="D67" s="20"/>
      <c r="E67" s="33"/>
      <c r="F67" s="33">
        <f ca="1">IF(Tabel_FT_Inputdata[[#This Row],[Date]]&gt;=DATE(1981,9,30),AVERAGE(C64:C67),NA())</f>
        <v>18.421229440586423</v>
      </c>
      <c r="G67" s="33"/>
    </row>
    <row r="68" spans="1:7" x14ac:dyDescent="0.25">
      <c r="A68" s="4">
        <v>35064</v>
      </c>
      <c r="B68" s="20"/>
      <c r="C68" s="20">
        <v>19.727386379128735</v>
      </c>
      <c r="D68" s="20"/>
      <c r="E68" s="33"/>
      <c r="F68" s="33">
        <f ca="1">IF(Tabel_FT_Inputdata[[#This Row],[Date]]&gt;=DATE(1981,9,30),AVERAGE(C65:C68),NA())</f>
        <v>18.765445434352614</v>
      </c>
      <c r="G68" s="33"/>
    </row>
    <row r="69" spans="1:7" x14ac:dyDescent="0.25">
      <c r="A69" s="4">
        <v>35155</v>
      </c>
      <c r="B69" s="20"/>
      <c r="C69" s="20">
        <v>18.132721352320935</v>
      </c>
      <c r="D69" s="20"/>
      <c r="E69" s="33"/>
      <c r="F69" s="33">
        <f ca="1">IF(Tabel_FT_Inputdata[[#This Row],[Date]]&gt;=DATE(1981,9,30),AVERAGE(C66:C69),NA())</f>
        <v>18.812305458894173</v>
      </c>
      <c r="G69" s="33"/>
    </row>
    <row r="70" spans="1:7" x14ac:dyDescent="0.25">
      <c r="A70" s="4">
        <v>35246</v>
      </c>
      <c r="B70" s="20"/>
      <c r="C70" s="20">
        <v>18.588330155144803</v>
      </c>
      <c r="D70" s="20"/>
      <c r="E70" s="33"/>
      <c r="F70" s="33">
        <f ca="1">IF(Tabel_FT_Inputdata[[#This Row],[Date]]&gt;=DATE(1981,9,30),AVERAGE(C67:C70),NA())</f>
        <v>18.838253464004893</v>
      </c>
      <c r="G70" s="33"/>
    </row>
    <row r="71" spans="1:7" x14ac:dyDescent="0.25">
      <c r="A71" s="4">
        <v>35338</v>
      </c>
      <c r="B71" s="20"/>
      <c r="C71" s="20">
        <v>19.625467205235786</v>
      </c>
      <c r="D71" s="20"/>
      <c r="E71" s="33"/>
      <c r="F71" s="33">
        <f ca="1">IF(Tabel_FT_Inputdata[[#This Row],[Date]]&gt;=DATE(1981,9,30),AVERAGE(C68:C71),NA())</f>
        <v>19.018476272957564</v>
      </c>
      <c r="G71" s="33"/>
    </row>
    <row r="72" spans="1:7" x14ac:dyDescent="0.25">
      <c r="A72" s="4">
        <v>35430</v>
      </c>
      <c r="B72" s="20"/>
      <c r="C72" s="20">
        <v>20.082716287368623</v>
      </c>
      <c r="D72" s="20"/>
      <c r="E72" s="33"/>
      <c r="F72" s="33">
        <f ca="1">IF(Tabel_FT_Inputdata[[#This Row],[Date]]&gt;=DATE(1981,9,30),AVERAGE(C69:C72),NA())</f>
        <v>19.107308750017538</v>
      </c>
      <c r="G72" s="33"/>
    </row>
    <row r="73" spans="1:7" x14ac:dyDescent="0.25">
      <c r="A73" s="4">
        <v>35520</v>
      </c>
      <c r="B73" s="20"/>
      <c r="C73" s="20">
        <v>19.632112419521924</v>
      </c>
      <c r="D73" s="20"/>
      <c r="E73" s="33"/>
      <c r="F73" s="33">
        <f ca="1">IF(Tabel_FT_Inputdata[[#This Row],[Date]]&gt;=DATE(1981,9,30),AVERAGE(C70:C73),NA())</f>
        <v>19.482156516817781</v>
      </c>
      <c r="G73" s="33"/>
    </row>
    <row r="74" spans="1:7" x14ac:dyDescent="0.25">
      <c r="A74" s="4">
        <v>35611</v>
      </c>
      <c r="B74" s="20"/>
      <c r="C74" s="20">
        <v>20.672265510471458</v>
      </c>
      <c r="D74" s="20"/>
      <c r="E74" s="33"/>
      <c r="F74" s="33">
        <f ca="1">IF(Tabel_FT_Inputdata[[#This Row],[Date]]&gt;=DATE(1981,9,30),AVERAGE(C71:C74),NA())</f>
        <v>20.003140355649446</v>
      </c>
      <c r="G74" s="33"/>
    </row>
    <row r="75" spans="1:7" x14ac:dyDescent="0.25">
      <c r="A75" s="4">
        <v>35703</v>
      </c>
      <c r="B75" s="20"/>
      <c r="C75" s="20">
        <v>21.209592391453398</v>
      </c>
      <c r="D75" s="20"/>
      <c r="E75" s="33"/>
      <c r="F75" s="33">
        <f ca="1">IF(Tabel_FT_Inputdata[[#This Row],[Date]]&gt;=DATE(1981,9,30),AVERAGE(C72:C75),NA())</f>
        <v>20.399171652203851</v>
      </c>
      <c r="G75" s="33"/>
    </row>
    <row r="76" spans="1:7" x14ac:dyDescent="0.25">
      <c r="A76" s="4">
        <v>35795</v>
      </c>
      <c r="B76" s="20"/>
      <c r="C76" s="20">
        <v>19.61120392055658</v>
      </c>
      <c r="D76" s="20"/>
      <c r="E76" s="33"/>
      <c r="F76" s="33">
        <f ca="1">IF(Tabel_FT_Inputdata[[#This Row],[Date]]&gt;=DATE(1981,9,30),AVERAGE(C73:C76),NA())</f>
        <v>20.281293560500838</v>
      </c>
      <c r="G76" s="33"/>
    </row>
    <row r="77" spans="1:7" x14ac:dyDescent="0.25">
      <c r="A77" s="4">
        <v>35885</v>
      </c>
      <c r="B77" s="20"/>
      <c r="C77" s="20">
        <v>21.011442380962031</v>
      </c>
      <c r="D77" s="20"/>
      <c r="E77" s="33"/>
      <c r="F77" s="33">
        <f ca="1">IF(Tabel_FT_Inputdata[[#This Row],[Date]]&gt;=DATE(1981,9,30),AVERAGE(C74:C77),NA())</f>
        <v>20.626126050860869</v>
      </c>
      <c r="G77" s="33"/>
    </row>
    <row r="78" spans="1:7" x14ac:dyDescent="0.25">
      <c r="A78" s="4">
        <v>35976</v>
      </c>
      <c r="B78" s="20"/>
      <c r="C78" s="20">
        <v>21.679202023926187</v>
      </c>
      <c r="D78" s="20"/>
      <c r="E78" s="33"/>
      <c r="F78" s="33">
        <f ca="1">IF(Tabel_FT_Inputdata[[#This Row],[Date]]&gt;=DATE(1981,9,30),AVERAGE(C75:C78),NA())</f>
        <v>20.877860179224548</v>
      </c>
      <c r="G78" s="33"/>
    </row>
    <row r="79" spans="1:7" x14ac:dyDescent="0.25">
      <c r="A79" s="4">
        <v>36068</v>
      </c>
      <c r="B79" s="20"/>
      <c r="C79" s="20">
        <v>22.69201837548859</v>
      </c>
      <c r="D79" s="20"/>
      <c r="E79" s="33"/>
      <c r="F79" s="33">
        <f ca="1">IF(Tabel_FT_Inputdata[[#This Row],[Date]]&gt;=DATE(1981,9,30),AVERAGE(C76:C79),NA())</f>
        <v>21.248466675233349</v>
      </c>
      <c r="G79" s="33"/>
    </row>
    <row r="80" spans="1:7" x14ac:dyDescent="0.25">
      <c r="A80" s="4">
        <v>36160</v>
      </c>
      <c r="B80" s="20"/>
      <c r="C80" s="20">
        <v>20.394753598548551</v>
      </c>
      <c r="D80" s="20"/>
      <c r="E80" s="33"/>
      <c r="F80" s="33">
        <f ca="1">IF(Tabel_FT_Inputdata[[#This Row],[Date]]&gt;=DATE(1981,9,30),AVERAGE(C77:C80),NA())</f>
        <v>21.444354094731338</v>
      </c>
      <c r="G80" s="33"/>
    </row>
    <row r="81" spans="1:7" x14ac:dyDescent="0.25">
      <c r="A81" s="4">
        <v>36250</v>
      </c>
      <c r="B81" s="20"/>
      <c r="C81" s="20">
        <v>22.442633957560968</v>
      </c>
      <c r="D81" s="20"/>
      <c r="E81" s="33"/>
      <c r="F81" s="33">
        <f ca="1">IF(Tabel_FT_Inputdata[[#This Row],[Date]]&gt;=DATE(1981,9,30),AVERAGE(C78:C81),NA())</f>
        <v>21.802151988881075</v>
      </c>
      <c r="G81" s="33"/>
    </row>
    <row r="82" spans="1:7" x14ac:dyDescent="0.25">
      <c r="A82" s="4">
        <v>36341</v>
      </c>
      <c r="B82" s="20"/>
      <c r="C82" s="20">
        <v>23.719048229626726</v>
      </c>
      <c r="D82" s="20"/>
      <c r="E82" s="33"/>
      <c r="F82" s="33">
        <f ca="1">IF(Tabel_FT_Inputdata[[#This Row],[Date]]&gt;=DATE(1981,9,30),AVERAGE(C79:C82),NA())</f>
        <v>22.312113540306207</v>
      </c>
      <c r="G82" s="33"/>
    </row>
    <row r="83" spans="1:7" x14ac:dyDescent="0.25">
      <c r="A83" s="4">
        <v>36433</v>
      </c>
      <c r="B83" s="20"/>
      <c r="C83" s="20">
        <v>23.680389307048927</v>
      </c>
      <c r="D83" s="20"/>
      <c r="E83" s="33"/>
      <c r="F83" s="33">
        <f ca="1">IF(Tabel_FT_Inputdata[[#This Row],[Date]]&gt;=DATE(1981,9,30),AVERAGE(C80:C83),NA())</f>
        <v>22.559206273196292</v>
      </c>
      <c r="G83" s="33"/>
    </row>
    <row r="84" spans="1:7" x14ac:dyDescent="0.25">
      <c r="A84" s="4">
        <v>36525</v>
      </c>
      <c r="B84" s="20"/>
      <c r="C84" s="20">
        <v>21.705598607642763</v>
      </c>
      <c r="D84" s="20"/>
      <c r="E84" s="33"/>
      <c r="F84" s="33">
        <f ca="1">IF(Tabel_FT_Inputdata[[#This Row],[Date]]&gt;=DATE(1981,9,30),AVERAGE(C81:C84),NA())</f>
        <v>22.886917525469848</v>
      </c>
      <c r="G84" s="33"/>
    </row>
    <row r="85" spans="1:7" x14ac:dyDescent="0.25">
      <c r="A85" s="4">
        <v>36616</v>
      </c>
      <c r="B85" s="20"/>
      <c r="C85" s="20">
        <v>23.34551453801302</v>
      </c>
      <c r="D85" s="20"/>
      <c r="E85" s="33"/>
      <c r="F85" s="33">
        <f ca="1">IF(Tabel_FT_Inputdata[[#This Row],[Date]]&gt;=DATE(1981,9,30),AVERAGE(C82:C85),NA())</f>
        <v>23.112637670582856</v>
      </c>
      <c r="G85" s="33"/>
    </row>
    <row r="86" spans="1:7" x14ac:dyDescent="0.25">
      <c r="A86" s="4">
        <v>36707</v>
      </c>
      <c r="B86" s="20"/>
      <c r="C86" s="20">
        <v>23.745531726776353</v>
      </c>
      <c r="D86" s="20"/>
      <c r="E86" s="33"/>
      <c r="F86" s="33">
        <f ca="1">IF(Tabel_FT_Inputdata[[#This Row],[Date]]&gt;=DATE(1981,9,30),AVERAGE(C83:C86),NA())</f>
        <v>23.119258544870267</v>
      </c>
      <c r="G86" s="33"/>
    </row>
    <row r="87" spans="1:7" x14ac:dyDescent="0.25">
      <c r="A87" s="4">
        <v>36799</v>
      </c>
      <c r="B87" s="20"/>
      <c r="C87" s="20">
        <v>25.756896429914388</v>
      </c>
      <c r="D87" s="20"/>
      <c r="E87" s="33"/>
      <c r="F87" s="33">
        <f ca="1">IF(Tabel_FT_Inputdata[[#This Row],[Date]]&gt;=DATE(1981,9,30),AVERAGE(C84:C87),NA())</f>
        <v>23.638385325586633</v>
      </c>
      <c r="G87" s="33"/>
    </row>
    <row r="88" spans="1:7" x14ac:dyDescent="0.25">
      <c r="A88" s="4">
        <v>36891</v>
      </c>
      <c r="B88" s="20">
        <v>23.872350201528558</v>
      </c>
      <c r="C88" s="20">
        <v>19.187008765289999</v>
      </c>
      <c r="D88" s="20"/>
      <c r="E88" s="33"/>
      <c r="F88" s="33">
        <f ca="1">IF(Tabel_FT_Inputdata[[#This Row],[Date]]&gt;=DATE(1981,9,30),AVERAGE(C85:C88),NA())</f>
        <v>23.008737864998441</v>
      </c>
      <c r="G88" s="33"/>
    </row>
    <row r="89" spans="1:7" x14ac:dyDescent="0.25">
      <c r="A89" s="4">
        <v>36981</v>
      </c>
      <c r="B89" s="20">
        <v>23.872350201528558</v>
      </c>
      <c r="C89" s="20">
        <v>21.434794786813242</v>
      </c>
      <c r="D89" s="20">
        <v>4.1334990791590878</v>
      </c>
      <c r="E89" s="33"/>
      <c r="F89" s="33">
        <f ca="1">IF(Tabel_FT_Inputdata[[#This Row],[Date]]&gt;=DATE(1981,9,30),AVERAGE(C86:C89),NA())</f>
        <v>22.531057927198496</v>
      </c>
      <c r="G89" s="33"/>
    </row>
    <row r="90" spans="1:7" x14ac:dyDescent="0.25">
      <c r="A90" s="4">
        <v>37072</v>
      </c>
      <c r="B90" s="20">
        <v>23.872350201528558</v>
      </c>
      <c r="C90" s="20">
        <v>21.812680216665839</v>
      </c>
      <c r="D90" s="20">
        <v>4.1250619535654538</v>
      </c>
      <c r="E90" s="33"/>
      <c r="F90" s="33">
        <f ca="1">IF(Tabel_FT_Inputdata[[#This Row],[Date]]&gt;=DATE(1981,9,30),AVERAGE(C87:C90),NA())</f>
        <v>22.047845049670865</v>
      </c>
      <c r="G90" s="33"/>
    </row>
    <row r="91" spans="1:7" x14ac:dyDescent="0.25">
      <c r="A91" s="4">
        <v>37164</v>
      </c>
      <c r="B91" s="20">
        <v>23.872350201528558</v>
      </c>
      <c r="C91" s="20">
        <v>22.114740977403098</v>
      </c>
      <c r="D91" s="20">
        <v>4.2110728002232678</v>
      </c>
      <c r="E91" s="33">
        <f ca="1">IF(Tabel_FT_Inputdata[[#This Row],[Date]]&gt;=DATE(2001,9,30),AVERAGE(B88:B91),NA())</f>
        <v>23.872350201528558</v>
      </c>
      <c r="F91" s="33">
        <f ca="1">IF(Tabel_FT_Inputdata[[#This Row],[Date]]&gt;=DATE(1981,9,30),AVERAGE(C88:C91),NA())</f>
        <v>21.137306186543046</v>
      </c>
      <c r="G91" s="33"/>
    </row>
    <row r="92" spans="1:7" x14ac:dyDescent="0.25">
      <c r="A92" s="4">
        <v>37256</v>
      </c>
      <c r="B92" s="20">
        <v>24.98858550185988</v>
      </c>
      <c r="C92" s="20">
        <v>20.849051228664621</v>
      </c>
      <c r="D92" s="20">
        <v>4.9744663660518453</v>
      </c>
      <c r="E92" s="33">
        <f ca="1">IF(Tabel_FT_Inputdata[[#This Row],[Date]]&gt;=DATE(2001,9,30),AVERAGE(B89:B92),NA())</f>
        <v>24.15140902661139</v>
      </c>
      <c r="F92" s="33">
        <f ca="1">IF(Tabel_FT_Inputdata[[#This Row],[Date]]&gt;=DATE(1981,9,30),AVERAGE(C89:C92),NA())</f>
        <v>21.552816802386701</v>
      </c>
      <c r="G92" s="33">
        <f ca="1">IF(Tabel_FT_Inputdata[[#This Row],[Date]]&gt;=DATE(2001,12,31),AVERAGE(D89:D92),NA())</f>
        <v>4.3610250497499141</v>
      </c>
    </row>
    <row r="93" spans="1:7" x14ac:dyDescent="0.25">
      <c r="A93" s="4">
        <v>37346</v>
      </c>
      <c r="B93" s="20">
        <v>24.98858550185988</v>
      </c>
      <c r="C93" s="20">
        <v>21.985678330271551</v>
      </c>
      <c r="D93" s="20">
        <v>5.019657055047765</v>
      </c>
      <c r="E93" s="33">
        <f ca="1">IF(Tabel_FT_Inputdata[[#This Row],[Date]]&gt;=DATE(2001,9,30),AVERAGE(B90:B93),NA())</f>
        <v>24.430467851694218</v>
      </c>
      <c r="F93" s="33">
        <f ca="1">IF(Tabel_FT_Inputdata[[#This Row],[Date]]&gt;=DATE(1981,9,30),AVERAGE(C90:C93),NA())</f>
        <v>21.690537688251279</v>
      </c>
      <c r="G93" s="33">
        <f ca="1">IF(Tabel_FT_Inputdata[[#This Row],[Date]]&gt;=DATE(2001,12,31),AVERAGE(D90:D93),NA())</f>
        <v>4.582564543722083</v>
      </c>
    </row>
    <row r="94" spans="1:7" x14ac:dyDescent="0.25">
      <c r="A94" s="4">
        <v>37437</v>
      </c>
      <c r="B94" s="20">
        <v>24.98858550185988</v>
      </c>
      <c r="C94" s="20">
        <v>22.66117718337501</v>
      </c>
      <c r="D94" s="20">
        <v>4.5231613297579951</v>
      </c>
      <c r="E94" s="33">
        <f ca="1">IF(Tabel_FT_Inputdata[[#This Row],[Date]]&gt;=DATE(2001,9,30),AVERAGE(B91:B94),NA())</f>
        <v>24.709526676777053</v>
      </c>
      <c r="F94" s="33">
        <f ca="1">IF(Tabel_FT_Inputdata[[#This Row],[Date]]&gt;=DATE(1981,9,30),AVERAGE(C91:C94),NA())</f>
        <v>21.90266192992857</v>
      </c>
      <c r="G94" s="33">
        <f ca="1">IF(Tabel_FT_Inputdata[[#This Row],[Date]]&gt;=DATE(2001,12,31),AVERAGE(D91:D94),NA())</f>
        <v>4.682089387770219</v>
      </c>
    </row>
    <row r="95" spans="1:7" x14ac:dyDescent="0.25">
      <c r="A95" s="4">
        <v>37529</v>
      </c>
      <c r="B95" s="20">
        <v>24.98858550185988</v>
      </c>
      <c r="C95" s="20">
        <v>23.185395376905049</v>
      </c>
      <c r="D95" s="20">
        <v>4.2569255485660147</v>
      </c>
      <c r="E95" s="33">
        <f ca="1">IF(Tabel_FT_Inputdata[[#This Row],[Date]]&gt;=DATE(2001,9,30),AVERAGE(B92:B95),NA())</f>
        <v>24.98858550185988</v>
      </c>
      <c r="F95" s="33">
        <f ca="1">IF(Tabel_FT_Inputdata[[#This Row],[Date]]&gt;=DATE(1981,9,30),AVERAGE(C92:C95),NA())</f>
        <v>22.170325529804057</v>
      </c>
      <c r="G95" s="33">
        <f ca="1">IF(Tabel_FT_Inputdata[[#This Row],[Date]]&gt;=DATE(2001,12,31),AVERAGE(D92:D95),NA())</f>
        <v>4.6935525748559055</v>
      </c>
    </row>
    <row r="96" spans="1:7" x14ac:dyDescent="0.25">
      <c r="A96" s="4">
        <v>37621</v>
      </c>
      <c r="B96" s="20">
        <v>25.743136126234738</v>
      </c>
      <c r="C96" s="20">
        <v>21.740205239796712</v>
      </c>
      <c r="D96" s="20">
        <v>5.4540387895626425</v>
      </c>
      <c r="E96" s="33">
        <f ca="1">IF(Tabel_FT_Inputdata[[#This Row],[Date]]&gt;=DATE(2001,9,30),AVERAGE(B93:B96),NA())</f>
        <v>25.177223157953591</v>
      </c>
      <c r="F96" s="33">
        <f ca="1">IF(Tabel_FT_Inputdata[[#This Row],[Date]]&gt;=DATE(1981,9,30),AVERAGE(C93:C96),NA())</f>
        <v>22.393114032587079</v>
      </c>
      <c r="G96" s="33">
        <f ca="1">IF(Tabel_FT_Inputdata[[#This Row],[Date]]&gt;=DATE(2001,12,31),AVERAGE(D93:D96),NA())</f>
        <v>4.8134456807336043</v>
      </c>
    </row>
    <row r="97" spans="1:7" x14ac:dyDescent="0.25">
      <c r="A97" s="4">
        <v>37711</v>
      </c>
      <c r="B97" s="20">
        <v>25.743136126234738</v>
      </c>
      <c r="C97" s="20">
        <v>23.050704707430583</v>
      </c>
      <c r="D97" s="20">
        <v>5.0025524478724295</v>
      </c>
      <c r="E97" s="33">
        <f ca="1">IF(Tabel_FT_Inputdata[[#This Row],[Date]]&gt;=DATE(2001,9,30),AVERAGE(B94:B97),NA())</f>
        <v>25.365860814047309</v>
      </c>
      <c r="F97" s="33">
        <f ca="1">IF(Tabel_FT_Inputdata[[#This Row],[Date]]&gt;=DATE(1981,9,30),AVERAGE(C94:C97),NA())</f>
        <v>22.659370626876839</v>
      </c>
      <c r="G97" s="33">
        <f ca="1">IF(Tabel_FT_Inputdata[[#This Row],[Date]]&gt;=DATE(2001,12,31),AVERAGE(D94:D97),NA())</f>
        <v>4.80916952893977</v>
      </c>
    </row>
    <row r="98" spans="1:7" x14ac:dyDescent="0.25">
      <c r="A98" s="4">
        <v>37802</v>
      </c>
      <c r="B98" s="20">
        <v>25.743136126234738</v>
      </c>
      <c r="C98" s="20">
        <v>23.745805840510862</v>
      </c>
      <c r="D98" s="20">
        <v>4.6952567291773724</v>
      </c>
      <c r="E98" s="33">
        <f ca="1">IF(Tabel_FT_Inputdata[[#This Row],[Date]]&gt;=DATE(2001,9,30),AVERAGE(B95:B98),NA())</f>
        <v>25.55449847014102</v>
      </c>
      <c r="F98" s="33">
        <f ca="1">IF(Tabel_FT_Inputdata[[#This Row],[Date]]&gt;=DATE(1981,9,30),AVERAGE(C95:C98),NA())</f>
        <v>22.930527791160799</v>
      </c>
      <c r="G98" s="33">
        <f ca="1">IF(Tabel_FT_Inputdata[[#This Row],[Date]]&gt;=DATE(2001,12,31),AVERAGE(D95:D98),NA())</f>
        <v>4.852193378794615</v>
      </c>
    </row>
    <row r="99" spans="1:7" x14ac:dyDescent="0.25">
      <c r="A99" s="4">
        <v>37894</v>
      </c>
      <c r="B99" s="20">
        <v>25.743136126234738</v>
      </c>
      <c r="C99" s="20">
        <v>23.160912929610408</v>
      </c>
      <c r="D99" s="20">
        <v>5.1354397266085865</v>
      </c>
      <c r="E99" s="33">
        <f ca="1">IF(Tabel_FT_Inputdata[[#This Row],[Date]]&gt;=DATE(2001,9,30),AVERAGE(B96:B99),NA())</f>
        <v>25.743136126234738</v>
      </c>
      <c r="F99" s="33">
        <f ca="1">IF(Tabel_FT_Inputdata[[#This Row],[Date]]&gt;=DATE(1981,9,30),AVERAGE(C96:C99),NA())</f>
        <v>22.924407179337141</v>
      </c>
      <c r="G99" s="33">
        <f ca="1">IF(Tabel_FT_Inputdata[[#This Row],[Date]]&gt;=DATE(2001,12,31),AVERAGE(D96:D99),NA())</f>
        <v>5.0718219233052579</v>
      </c>
    </row>
    <row r="100" spans="1:7" x14ac:dyDescent="0.25">
      <c r="A100" s="4">
        <v>37986</v>
      </c>
      <c r="B100" s="20">
        <v>25.743305919683074</v>
      </c>
      <c r="C100" s="20">
        <v>20.873733911842628</v>
      </c>
      <c r="D100" s="20">
        <v>5.9449974358586211</v>
      </c>
      <c r="E100" s="33">
        <f ca="1">IF(Tabel_FT_Inputdata[[#This Row],[Date]]&gt;=DATE(2001,9,30),AVERAGE(B97:B100),NA())</f>
        <v>25.743178574596826</v>
      </c>
      <c r="F100" s="33">
        <f ca="1">IF(Tabel_FT_Inputdata[[#This Row],[Date]]&gt;=DATE(1981,9,30),AVERAGE(C97:C100),NA())</f>
        <v>22.707789347348623</v>
      </c>
      <c r="G100" s="33">
        <f ca="1">IF(Tabel_FT_Inputdata[[#This Row],[Date]]&gt;=DATE(2001,12,31),AVERAGE(D97:D100),NA())</f>
        <v>5.1945615848792528</v>
      </c>
    </row>
    <row r="101" spans="1:7" x14ac:dyDescent="0.25">
      <c r="A101" s="4">
        <v>38077</v>
      </c>
      <c r="B101" s="20">
        <v>25.854241051253375</v>
      </c>
      <c r="C101" s="20">
        <v>21.568624463062076</v>
      </c>
      <c r="D101" s="20">
        <v>5.5650565887064145</v>
      </c>
      <c r="E101" s="33">
        <f ca="1">IF(Tabel_FT_Inputdata[[#This Row],[Date]]&gt;=DATE(2001,9,30),AVERAGE(B98:B101),NA())</f>
        <v>25.770954805851481</v>
      </c>
      <c r="F101" s="33">
        <f ca="1">IF(Tabel_FT_Inputdata[[#This Row],[Date]]&gt;=DATE(1981,9,30),AVERAGE(C98:C101),NA())</f>
        <v>22.337269286256497</v>
      </c>
      <c r="G101" s="33">
        <f ca="1">IF(Tabel_FT_Inputdata[[#This Row],[Date]]&gt;=DATE(2001,12,31),AVERAGE(D98:D101),NA())</f>
        <v>5.3351876200877486</v>
      </c>
    </row>
    <row r="102" spans="1:7" x14ac:dyDescent="0.25">
      <c r="A102" s="4">
        <v>38168</v>
      </c>
      <c r="B102" s="20">
        <v>25.750753573674345</v>
      </c>
      <c r="C102" s="20">
        <v>21.279123314180978</v>
      </c>
      <c r="D102" s="20">
        <v>5.2512168091254496</v>
      </c>
      <c r="E102" s="33">
        <f ca="1">IF(Tabel_FT_Inputdata[[#This Row],[Date]]&gt;=DATE(2001,9,30),AVERAGE(B99:B102),NA())</f>
        <v>25.772859167711385</v>
      </c>
      <c r="F102" s="33">
        <f ca="1">IF(Tabel_FT_Inputdata[[#This Row],[Date]]&gt;=DATE(1981,9,30),AVERAGE(C99:C102),NA())</f>
        <v>21.720598654674024</v>
      </c>
      <c r="G102" s="33">
        <f ca="1">IF(Tabel_FT_Inputdata[[#This Row],[Date]]&gt;=DATE(2001,12,31),AVERAGE(D99:D102),NA())</f>
        <v>5.4741776400747675</v>
      </c>
    </row>
    <row r="103" spans="1:7" x14ac:dyDescent="0.25">
      <c r="A103" s="4">
        <v>38260</v>
      </c>
      <c r="B103" s="20">
        <v>26.261478184615754</v>
      </c>
      <c r="C103" s="20">
        <v>22.271580406722773</v>
      </c>
      <c r="D103" s="20">
        <v>5.2576877183703266</v>
      </c>
      <c r="E103" s="33">
        <f ca="1">IF(Tabel_FT_Inputdata[[#This Row],[Date]]&gt;=DATE(2001,9,30),AVERAGE(B100:B103),NA())</f>
        <v>25.902444682306637</v>
      </c>
      <c r="F103" s="33">
        <f ca="1">IF(Tabel_FT_Inputdata[[#This Row],[Date]]&gt;=DATE(1981,9,30),AVERAGE(C100:C103),NA())</f>
        <v>21.498265523952114</v>
      </c>
      <c r="G103" s="33">
        <f ca="1">IF(Tabel_FT_Inputdata[[#This Row],[Date]]&gt;=DATE(2001,12,31),AVERAGE(D100:D103),NA())</f>
        <v>5.5047396380152032</v>
      </c>
    </row>
    <row r="104" spans="1:7" x14ac:dyDescent="0.25">
      <c r="A104" s="4">
        <v>38352</v>
      </c>
      <c r="B104" s="20">
        <v>26.560932555852084</v>
      </c>
      <c r="C104" s="20">
        <v>21.146383842611304</v>
      </c>
      <c r="D104" s="20">
        <v>5.4368321091402017</v>
      </c>
      <c r="E104" s="33">
        <f ca="1">IF(Tabel_FT_Inputdata[[#This Row],[Date]]&gt;=DATE(2001,9,30),AVERAGE(B101:B104),NA())</f>
        <v>26.106851341348886</v>
      </c>
      <c r="F104" s="33">
        <f ca="1">IF(Tabel_FT_Inputdata[[#This Row],[Date]]&gt;=DATE(1981,9,30),AVERAGE(C101:C104),NA())</f>
        <v>21.566428006644283</v>
      </c>
      <c r="G104" s="33">
        <f ca="1">IF(Tabel_FT_Inputdata[[#This Row],[Date]]&gt;=DATE(2001,12,31),AVERAGE(D101:D104),NA())</f>
        <v>5.3776983063355983</v>
      </c>
    </row>
    <row r="105" spans="1:7" x14ac:dyDescent="0.25">
      <c r="A105" s="4">
        <v>38442</v>
      </c>
      <c r="B105" s="20">
        <v>27.049206207024412</v>
      </c>
      <c r="C105" s="20">
        <v>23.015229228904278</v>
      </c>
      <c r="D105" s="20">
        <v>4.8981235051321486</v>
      </c>
      <c r="E105" s="33">
        <f ca="1">IF(Tabel_FT_Inputdata[[#This Row],[Date]]&gt;=DATE(2001,9,30),AVERAGE(B102:B105),NA())</f>
        <v>26.40559263029165</v>
      </c>
      <c r="F105" s="33">
        <f ca="1">IF(Tabel_FT_Inputdata[[#This Row],[Date]]&gt;=DATE(1981,9,30),AVERAGE(C102:C105),NA())</f>
        <v>21.928079198104832</v>
      </c>
      <c r="G105" s="33">
        <f ca="1">IF(Tabel_FT_Inputdata[[#This Row],[Date]]&gt;=DATE(2001,12,31),AVERAGE(D102:D105),NA())</f>
        <v>5.2109650354420314</v>
      </c>
    </row>
    <row r="106" spans="1:7" x14ac:dyDescent="0.25">
      <c r="A106" s="4">
        <v>38533</v>
      </c>
      <c r="B106" s="20">
        <v>28.409612188628504</v>
      </c>
      <c r="C106" s="20">
        <v>24.505979773391417</v>
      </c>
      <c r="D106" s="20">
        <v>4.495292515270612</v>
      </c>
      <c r="E106" s="33">
        <f ca="1">IF(Tabel_FT_Inputdata[[#This Row],[Date]]&gt;=DATE(2001,9,30),AVERAGE(B103:B106),NA())</f>
        <v>27.070307284030186</v>
      </c>
      <c r="F106" s="33">
        <f ca="1">IF(Tabel_FT_Inputdata[[#This Row],[Date]]&gt;=DATE(1981,9,30),AVERAGE(C103:C106),NA())</f>
        <v>22.734793312907442</v>
      </c>
      <c r="G106" s="33">
        <f ca="1">IF(Tabel_FT_Inputdata[[#This Row],[Date]]&gt;=DATE(2001,12,31),AVERAGE(D103:D106),NA())</f>
        <v>5.0219839619783224</v>
      </c>
    </row>
    <row r="107" spans="1:7" x14ac:dyDescent="0.25">
      <c r="A107" s="4">
        <v>38625</v>
      </c>
      <c r="B107" s="20">
        <v>28.594361652564903</v>
      </c>
      <c r="C107" s="20">
        <v>24.569243078355218</v>
      </c>
      <c r="D107" s="20">
        <v>4.341427928565202</v>
      </c>
      <c r="E107" s="33">
        <f ca="1">IF(Tabel_FT_Inputdata[[#This Row],[Date]]&gt;=DATE(2001,9,30),AVERAGE(B104:B107),NA())</f>
        <v>27.653528151017476</v>
      </c>
      <c r="F107" s="33">
        <f ca="1">IF(Tabel_FT_Inputdata[[#This Row],[Date]]&gt;=DATE(1981,9,30),AVERAGE(C104:C107),NA())</f>
        <v>23.309208980815555</v>
      </c>
      <c r="G107" s="33">
        <f ca="1">IF(Tabel_FT_Inputdata[[#This Row],[Date]]&gt;=DATE(2001,12,31),AVERAGE(D104:D107),NA())</f>
        <v>4.7929190145270413</v>
      </c>
    </row>
    <row r="108" spans="1:7" x14ac:dyDescent="0.25">
      <c r="A108" s="4">
        <v>38717</v>
      </c>
      <c r="B108" s="20">
        <v>25.826724976047355</v>
      </c>
      <c r="C108" s="20">
        <v>22.483534705894932</v>
      </c>
      <c r="D108" s="20">
        <v>5.0351552518361054</v>
      </c>
      <c r="E108" s="33">
        <f ca="1">IF(Tabel_FT_Inputdata[[#This Row],[Date]]&gt;=DATE(2001,9,30),AVERAGE(B105:B108),NA())</f>
        <v>27.469976256066293</v>
      </c>
      <c r="F108" s="33">
        <f ca="1">IF(Tabel_FT_Inputdata[[#This Row],[Date]]&gt;=DATE(1981,9,30),AVERAGE(C105:C108),NA())</f>
        <v>23.643496696636461</v>
      </c>
      <c r="G108" s="33">
        <f ca="1">IF(Tabel_FT_Inputdata[[#This Row],[Date]]&gt;=DATE(2001,12,31),AVERAGE(D105:D108),NA())</f>
        <v>4.6924998002010172</v>
      </c>
    </row>
    <row r="109" spans="1:7" x14ac:dyDescent="0.25">
      <c r="A109" s="4">
        <v>38807</v>
      </c>
      <c r="B109" s="20">
        <v>25.162963765069644</v>
      </c>
      <c r="C109" s="20">
        <v>22.646938393047058</v>
      </c>
      <c r="D109" s="20">
        <v>4.6210175941173999</v>
      </c>
      <c r="E109" s="33">
        <f ca="1">IF(Tabel_FT_Inputdata[[#This Row],[Date]]&gt;=DATE(2001,9,30),AVERAGE(B106:B109),NA())</f>
        <v>26.998415645577602</v>
      </c>
      <c r="F109" s="33">
        <f ca="1">IF(Tabel_FT_Inputdata[[#This Row],[Date]]&gt;=DATE(1981,9,30),AVERAGE(C106:C109),NA())</f>
        <v>23.551423987672159</v>
      </c>
      <c r="G109" s="33">
        <f ca="1">IF(Tabel_FT_Inputdata[[#This Row],[Date]]&gt;=DATE(2001,12,31),AVERAGE(D106:D109),NA())</f>
        <v>4.6232233224473296</v>
      </c>
    </row>
    <row r="110" spans="1:7" x14ac:dyDescent="0.25">
      <c r="A110" s="4">
        <v>38898</v>
      </c>
      <c r="B110" s="20">
        <v>25.344448006583825</v>
      </c>
      <c r="C110" s="20">
        <v>23.051891050962602</v>
      </c>
      <c r="D110" s="20">
        <v>4.2495721232148984</v>
      </c>
      <c r="E110" s="33">
        <f ca="1">IF(Tabel_FT_Inputdata[[#This Row],[Date]]&gt;=DATE(2001,9,30),AVERAGE(B107:B110),NA())</f>
        <v>26.232124600066435</v>
      </c>
      <c r="F110" s="33">
        <f ca="1">IF(Tabel_FT_Inputdata[[#This Row],[Date]]&gt;=DATE(1981,9,30),AVERAGE(C107:C110),NA())</f>
        <v>23.187901807064954</v>
      </c>
      <c r="G110" s="33">
        <f ca="1">IF(Tabel_FT_Inputdata[[#This Row],[Date]]&gt;=DATE(2001,12,31),AVERAGE(D107:D110),NA())</f>
        <v>4.5617932244334014</v>
      </c>
    </row>
    <row r="111" spans="1:7" x14ac:dyDescent="0.25">
      <c r="A111" s="4">
        <v>38990</v>
      </c>
      <c r="B111" s="20">
        <v>26.195891676319633</v>
      </c>
      <c r="C111" s="20">
        <v>23.288457163380759</v>
      </c>
      <c r="D111" s="20">
        <v>4.3069056479059329</v>
      </c>
      <c r="E111" s="33">
        <f ca="1">IF(Tabel_FT_Inputdata[[#This Row],[Date]]&gt;=DATE(2001,9,30),AVERAGE(B108:B111),NA())</f>
        <v>25.632507106005114</v>
      </c>
      <c r="F111" s="33">
        <f ca="1">IF(Tabel_FT_Inputdata[[#This Row],[Date]]&gt;=DATE(1981,9,30),AVERAGE(C108:C111),NA())</f>
        <v>22.867705328321339</v>
      </c>
      <c r="G111" s="33">
        <f ca="1">IF(Tabel_FT_Inputdata[[#This Row],[Date]]&gt;=DATE(2001,12,31),AVERAGE(D108:D111),NA())</f>
        <v>4.5531626542685846</v>
      </c>
    </row>
    <row r="112" spans="1:7" x14ac:dyDescent="0.25">
      <c r="A112" s="4">
        <v>39082</v>
      </c>
      <c r="B112" s="20">
        <v>22.859959992109495</v>
      </c>
      <c r="C112" s="20">
        <v>19.918407253343769</v>
      </c>
      <c r="D112" s="20">
        <v>5.5618902679145759</v>
      </c>
      <c r="E112" s="33">
        <f ca="1">IF(Tabel_FT_Inputdata[[#This Row],[Date]]&gt;=DATE(2001,9,30),AVERAGE(B109:B112),NA())</f>
        <v>24.890815860020648</v>
      </c>
      <c r="F112" s="33">
        <f ca="1">IF(Tabel_FT_Inputdata[[#This Row],[Date]]&gt;=DATE(1981,9,30),AVERAGE(C109:C112),NA())</f>
        <v>22.226423465183547</v>
      </c>
      <c r="G112" s="33">
        <f ca="1">IF(Tabel_FT_Inputdata[[#This Row],[Date]]&gt;=DATE(2001,12,31),AVERAGE(D109:D112),NA())</f>
        <v>4.6848464082882018</v>
      </c>
    </row>
    <row r="113" spans="1:7" x14ac:dyDescent="0.25">
      <c r="A113" s="4">
        <v>39172</v>
      </c>
      <c r="B113" s="20">
        <v>22.859959992109495</v>
      </c>
      <c r="C113" s="20">
        <v>19.918407253343769</v>
      </c>
      <c r="D113" s="20">
        <v>5.5618902679145759</v>
      </c>
      <c r="E113" s="33">
        <f ca="1">IF(Tabel_FT_Inputdata[[#This Row],[Date]]&gt;=DATE(2001,9,30),AVERAGE(B110:B113),NA())</f>
        <v>24.31506491678061</v>
      </c>
      <c r="F113" s="33">
        <f ca="1">IF(Tabel_FT_Inputdata[[#This Row],[Date]]&gt;=DATE(1981,9,30),AVERAGE(C110:C113),NA())</f>
        <v>21.544290680257728</v>
      </c>
      <c r="G113" s="33">
        <f ca="1">IF(Tabel_FT_Inputdata[[#This Row],[Date]]&gt;=DATE(2001,12,31),AVERAGE(D110:D113),NA())</f>
        <v>4.920064576737496</v>
      </c>
    </row>
    <row r="114" spans="1:7" x14ac:dyDescent="0.25">
      <c r="A114" s="4">
        <v>39263</v>
      </c>
      <c r="B114" s="20">
        <v>26.144284308133315</v>
      </c>
      <c r="C114" s="20">
        <v>22.520158364331863</v>
      </c>
      <c r="D114" s="20">
        <v>4.2699999999999996</v>
      </c>
      <c r="E114" s="33">
        <f ca="1">IF(Tabel_FT_Inputdata[[#This Row],[Date]]&gt;=DATE(2001,9,30),AVERAGE(B111:B114),NA())</f>
        <v>24.515023992167983</v>
      </c>
      <c r="F114" s="33">
        <f ca="1">IF(Tabel_FT_Inputdata[[#This Row],[Date]]&gt;=DATE(1981,9,30),AVERAGE(C111:C114),NA())</f>
        <v>21.411357508600041</v>
      </c>
      <c r="G114" s="33">
        <f ca="1">IF(Tabel_FT_Inputdata[[#This Row],[Date]]&gt;=DATE(2001,12,31),AVERAGE(D111:D114),NA())</f>
        <v>4.9251715459337717</v>
      </c>
    </row>
    <row r="115" spans="1:7" x14ac:dyDescent="0.25">
      <c r="A115" s="4">
        <v>39355</v>
      </c>
      <c r="B115" s="20">
        <v>27.121918846499465</v>
      </c>
      <c r="C115" s="20">
        <v>23.338335553313254</v>
      </c>
      <c r="D115" s="20">
        <v>3.72</v>
      </c>
      <c r="E115" s="33">
        <f ca="1">IF(Tabel_FT_Inputdata[[#This Row],[Date]]&gt;=DATE(2001,9,30),AVERAGE(B112:B115),NA())</f>
        <v>24.746530784712942</v>
      </c>
      <c r="F115" s="33">
        <f ca="1">IF(Tabel_FT_Inputdata[[#This Row],[Date]]&gt;=DATE(1981,9,30),AVERAGE(C112:C115),NA())</f>
        <v>21.423827106083163</v>
      </c>
      <c r="G115" s="33">
        <f ca="1">IF(Tabel_FT_Inputdata[[#This Row],[Date]]&gt;=DATE(2001,12,31),AVERAGE(D112:D115),NA())</f>
        <v>4.7784451339572875</v>
      </c>
    </row>
    <row r="116" spans="1:7" x14ac:dyDescent="0.25">
      <c r="A116" s="4">
        <v>39447</v>
      </c>
      <c r="B116" s="20">
        <v>27.629033892605019</v>
      </c>
      <c r="C116" s="20">
        <v>23.07106213411258</v>
      </c>
      <c r="D116" s="20">
        <v>3.48</v>
      </c>
      <c r="E116" s="33">
        <f ca="1">IF(Tabel_FT_Inputdata[[#This Row],[Date]]&gt;=DATE(2001,9,30),AVERAGE(B113:B116),NA())</f>
        <v>25.938799259836824</v>
      </c>
      <c r="F116" s="33">
        <f ca="1">IF(Tabel_FT_Inputdata[[#This Row],[Date]]&gt;=DATE(1981,9,30),AVERAGE(C113:C116),NA())</f>
        <v>22.211990826275368</v>
      </c>
      <c r="G116" s="33">
        <f ca="1">IF(Tabel_FT_Inputdata[[#This Row],[Date]]&gt;=DATE(2001,12,31),AVERAGE(D113:D116),NA())</f>
        <v>4.2579725669786441</v>
      </c>
    </row>
    <row r="117" spans="1:7" x14ac:dyDescent="0.25">
      <c r="A117" s="4">
        <v>39538</v>
      </c>
      <c r="B117" s="20">
        <v>28.490976898049514</v>
      </c>
      <c r="C117" s="20">
        <v>24.139357572278662</v>
      </c>
      <c r="D117" s="20">
        <v>4.5599999999999996</v>
      </c>
      <c r="E117" s="33">
        <f ca="1">IF(Tabel_FT_Inputdata[[#This Row],[Date]]&gt;=DATE(2001,9,30),AVERAGE(B114:B117),NA())</f>
        <v>27.346553486321827</v>
      </c>
      <c r="F117" s="33">
        <f ca="1">IF(Tabel_FT_Inputdata[[#This Row],[Date]]&gt;=DATE(1981,9,30),AVERAGE(C114:C117),NA())</f>
        <v>23.267228406009089</v>
      </c>
      <c r="G117" s="33">
        <f ca="1">IF(Tabel_FT_Inputdata[[#This Row],[Date]]&gt;=DATE(2001,12,31),AVERAGE(D114:D117),NA())</f>
        <v>4.0075000000000003</v>
      </c>
    </row>
    <row r="118" spans="1:7" x14ac:dyDescent="0.25">
      <c r="A118" s="4">
        <v>39629</v>
      </c>
      <c r="B118" s="20">
        <v>28.408391620160099</v>
      </c>
      <c r="C118" s="20">
        <v>24.388254875678893</v>
      </c>
      <c r="D118" s="20">
        <v>4.25</v>
      </c>
      <c r="E118" s="33">
        <f ca="1">IF(Tabel_FT_Inputdata[[#This Row],[Date]]&gt;=DATE(2001,9,30),AVERAGE(B115:B118),NA())</f>
        <v>27.912580314328526</v>
      </c>
      <c r="F118" s="33">
        <f ca="1">IF(Tabel_FT_Inputdata[[#This Row],[Date]]&gt;=DATE(1981,9,30),AVERAGE(C115:C118),NA())</f>
        <v>23.734252533845851</v>
      </c>
      <c r="G118" s="33">
        <f ca="1">IF(Tabel_FT_Inputdata[[#This Row],[Date]]&gt;=DATE(2001,12,31),AVERAGE(D115:D118),NA())</f>
        <v>4.0024999999999995</v>
      </c>
    </row>
    <row r="119" spans="1:7" x14ac:dyDescent="0.25">
      <c r="A119" s="4">
        <v>39721</v>
      </c>
      <c r="B119" s="20">
        <v>28.430958455638184</v>
      </c>
      <c r="C119" s="20">
        <v>24.295953817528002</v>
      </c>
      <c r="D119" s="20">
        <v>5</v>
      </c>
      <c r="E119" s="33">
        <f ca="1">IF(Tabel_FT_Inputdata[[#This Row],[Date]]&gt;=DATE(2001,9,30),AVERAGE(B116:B119),NA())</f>
        <v>28.239840216613203</v>
      </c>
      <c r="F119" s="33">
        <f ca="1">IF(Tabel_FT_Inputdata[[#This Row],[Date]]&gt;=DATE(1981,9,30),AVERAGE(C116:C119),NA())</f>
        <v>23.973657099899533</v>
      </c>
      <c r="G119" s="33">
        <f ca="1">IF(Tabel_FT_Inputdata[[#This Row],[Date]]&gt;=DATE(2001,12,31),AVERAGE(D116:D119),NA())</f>
        <v>4.3224999999999998</v>
      </c>
    </row>
    <row r="120" spans="1:7" x14ac:dyDescent="0.25">
      <c r="A120" s="4">
        <v>39813</v>
      </c>
      <c r="B120" s="20">
        <v>29.778683565779364</v>
      </c>
      <c r="C120" s="20">
        <v>25.382624545793618</v>
      </c>
      <c r="D120" s="20">
        <v>4.62</v>
      </c>
      <c r="E120" s="33">
        <f ca="1">IF(Tabel_FT_Inputdata[[#This Row],[Date]]&gt;=DATE(2001,9,30),AVERAGE(B117:B120),NA())</f>
        <v>28.777252634906791</v>
      </c>
      <c r="F120" s="33">
        <f ca="1">IF(Tabel_FT_Inputdata[[#This Row],[Date]]&gt;=DATE(1981,9,30),AVERAGE(C117:C120),NA())</f>
        <v>24.551547702819793</v>
      </c>
      <c r="G120" s="33">
        <f ca="1">IF(Tabel_FT_Inputdata[[#This Row],[Date]]&gt;=DATE(2001,12,31),AVERAGE(D117:D120),NA())</f>
        <v>4.6074999999999999</v>
      </c>
    </row>
    <row r="121" spans="1:7" x14ac:dyDescent="0.25">
      <c r="A121" s="4">
        <v>39903</v>
      </c>
      <c r="B121" s="20">
        <v>29.007585251004041</v>
      </c>
      <c r="C121" s="20">
        <v>24.263155272970589</v>
      </c>
      <c r="D121" s="20">
        <v>4.87</v>
      </c>
      <c r="E121" s="33">
        <f ca="1">IF(Tabel_FT_Inputdata[[#This Row],[Date]]&gt;=DATE(2001,9,30),AVERAGE(B118:B121),NA())</f>
        <v>28.906404723145421</v>
      </c>
      <c r="F121" s="33">
        <f ca="1">IF(Tabel_FT_Inputdata[[#This Row],[Date]]&gt;=DATE(1981,9,30),AVERAGE(C118:C121),NA())</f>
        <v>24.582497127992777</v>
      </c>
      <c r="G121" s="33">
        <f ca="1">IF(Tabel_FT_Inputdata[[#This Row],[Date]]&gt;=DATE(2001,12,31),AVERAGE(D118:D121),NA())</f>
        <v>4.6850000000000005</v>
      </c>
    </row>
    <row r="122" spans="1:7" x14ac:dyDescent="0.25">
      <c r="A122" s="4">
        <v>39994</v>
      </c>
      <c r="B122" s="20">
        <v>25.268271587563696</v>
      </c>
      <c r="C122" s="20">
        <v>21.208619236053888</v>
      </c>
      <c r="D122" s="20">
        <v>6.36</v>
      </c>
      <c r="E122" s="33">
        <f ca="1">IF(Tabel_FT_Inputdata[[#This Row],[Date]]&gt;=DATE(2001,9,30),AVERAGE(B119:B122),NA())</f>
        <v>28.121374714996321</v>
      </c>
      <c r="F122" s="33">
        <f ca="1">IF(Tabel_FT_Inputdata[[#This Row],[Date]]&gt;=DATE(1981,9,30),AVERAGE(C119:C122),NA())</f>
        <v>23.787588218086526</v>
      </c>
      <c r="G122" s="33">
        <f ca="1">IF(Tabel_FT_Inputdata[[#This Row],[Date]]&gt;=DATE(2001,12,31),AVERAGE(D119:D122),NA())</f>
        <v>5.2125000000000004</v>
      </c>
    </row>
    <row r="123" spans="1:7" x14ac:dyDescent="0.25">
      <c r="A123" s="4">
        <v>40086</v>
      </c>
      <c r="B123" s="20">
        <v>25.072216028597111</v>
      </c>
      <c r="C123" s="20">
        <v>20.354233713075683</v>
      </c>
      <c r="D123" s="20">
        <v>6.62</v>
      </c>
      <c r="E123" s="33">
        <f ca="1">IF(Tabel_FT_Inputdata[[#This Row],[Date]]&gt;=DATE(2001,9,30),AVERAGE(B120:B123),NA())</f>
        <v>27.281689108236055</v>
      </c>
      <c r="F123" s="33">
        <f ca="1">IF(Tabel_FT_Inputdata[[#This Row],[Date]]&gt;=DATE(1981,9,30),AVERAGE(C120:C123),NA())</f>
        <v>22.802158191973447</v>
      </c>
      <c r="G123" s="33">
        <f ca="1">IF(Tabel_FT_Inputdata[[#This Row],[Date]]&gt;=DATE(2001,12,31),AVERAGE(D120:D123),NA())</f>
        <v>5.6175000000000006</v>
      </c>
    </row>
    <row r="124" spans="1:7" x14ac:dyDescent="0.25">
      <c r="A124" s="4">
        <v>40178</v>
      </c>
      <c r="B124" s="20">
        <v>23.301913605861174</v>
      </c>
      <c r="C124" s="20">
        <v>19.064932504182394</v>
      </c>
      <c r="D124" s="20">
        <v>6.77</v>
      </c>
      <c r="E124" s="33">
        <f ca="1">IF(Tabel_FT_Inputdata[[#This Row],[Date]]&gt;=DATE(2001,9,30),AVERAGE(B121:B124),NA())</f>
        <v>25.662496618256505</v>
      </c>
      <c r="F124" s="33">
        <f ca="1">IF(Tabel_FT_Inputdata[[#This Row],[Date]]&gt;=DATE(1981,9,30),AVERAGE(C121:C124),NA())</f>
        <v>21.222735181570638</v>
      </c>
      <c r="G124" s="33">
        <f ca="1">IF(Tabel_FT_Inputdata[[#This Row],[Date]]&gt;=DATE(2001,12,31),AVERAGE(D121:D124),NA())</f>
        <v>6.1550000000000002</v>
      </c>
    </row>
    <row r="125" spans="1:7" x14ac:dyDescent="0.25">
      <c r="A125" s="4">
        <v>40268</v>
      </c>
      <c r="B125" s="20">
        <v>23.578075016008601</v>
      </c>
      <c r="C125" s="20">
        <v>19.008292987283955</v>
      </c>
      <c r="D125" s="20">
        <v>6.76</v>
      </c>
      <c r="E125" s="33">
        <f ca="1">IF(Tabel_FT_Inputdata[[#This Row],[Date]]&gt;=DATE(2001,9,30),AVERAGE(B122:B125),NA())</f>
        <v>24.305119059507646</v>
      </c>
      <c r="F125" s="33">
        <f ca="1">IF(Tabel_FT_Inputdata[[#This Row],[Date]]&gt;=DATE(1981,9,30),AVERAGE(C122:C125),NA())</f>
        <v>19.909019610148981</v>
      </c>
      <c r="G125" s="33">
        <f ca="1">IF(Tabel_FT_Inputdata[[#This Row],[Date]]&gt;=DATE(2001,12,31),AVERAGE(D122:D125),NA())</f>
        <v>6.6274999999999995</v>
      </c>
    </row>
    <row r="126" spans="1:7" x14ac:dyDescent="0.25">
      <c r="A126" s="4">
        <v>40359</v>
      </c>
      <c r="B126" s="20">
        <v>24.142457814200206</v>
      </c>
      <c r="C126" s="20">
        <v>20.1656553646575</v>
      </c>
      <c r="D126" s="20">
        <v>6.41</v>
      </c>
      <c r="E126" s="33">
        <f ca="1">IF(Tabel_FT_Inputdata[[#This Row],[Date]]&gt;=DATE(2001,9,30),AVERAGE(B123:B126),NA())</f>
        <v>24.023665616166774</v>
      </c>
      <c r="F126" s="33">
        <f ca="1">IF(Tabel_FT_Inputdata[[#This Row],[Date]]&gt;=DATE(1981,9,30),AVERAGE(C123:C126),NA())</f>
        <v>19.648278642299882</v>
      </c>
      <c r="G126" s="33">
        <f ca="1">IF(Tabel_FT_Inputdata[[#This Row],[Date]]&gt;=DATE(2001,12,31),AVERAGE(D123:D126),NA())</f>
        <v>6.64</v>
      </c>
    </row>
    <row r="127" spans="1:7" x14ac:dyDescent="0.25">
      <c r="A127" s="4">
        <v>40451</v>
      </c>
      <c r="B127" s="20">
        <v>23.71003567729792</v>
      </c>
      <c r="C127" s="20">
        <v>19.634974285736831</v>
      </c>
      <c r="D127" s="20">
        <v>6.94</v>
      </c>
      <c r="E127" s="33">
        <f ca="1">IF(Tabel_FT_Inputdata[[#This Row],[Date]]&gt;=DATE(2001,9,30),AVERAGE(B124:B127),NA())</f>
        <v>23.683120528341973</v>
      </c>
      <c r="F127" s="33">
        <f ca="1">IF(Tabel_FT_Inputdata[[#This Row],[Date]]&gt;=DATE(1981,9,30),AVERAGE(C124:C127),NA())</f>
        <v>19.468463785465168</v>
      </c>
      <c r="G127" s="33">
        <f ca="1">IF(Tabel_FT_Inputdata[[#This Row],[Date]]&gt;=DATE(2001,12,31),AVERAGE(D124:D127),NA())</f>
        <v>6.72</v>
      </c>
    </row>
    <row r="128" spans="1:7" x14ac:dyDescent="0.25">
      <c r="A128" s="4">
        <v>40543</v>
      </c>
      <c r="B128" s="20">
        <v>22.660200175052005</v>
      </c>
      <c r="C128" s="20">
        <v>18.564991411384216</v>
      </c>
      <c r="D128" s="20">
        <v>6.76</v>
      </c>
      <c r="E128" s="33">
        <f ca="1">IF(Tabel_FT_Inputdata[[#This Row],[Date]]&gt;=DATE(2001,9,30),AVERAGE(B125:B128),NA())</f>
        <v>23.522692170639687</v>
      </c>
      <c r="F128" s="33">
        <f ca="1">IF(Tabel_FT_Inputdata[[#This Row],[Date]]&gt;=DATE(1981,9,30),AVERAGE(C125:C128),NA())</f>
        <v>19.343478512265627</v>
      </c>
      <c r="G128" s="33">
        <f ca="1">IF(Tabel_FT_Inputdata[[#This Row],[Date]]&gt;=DATE(2001,12,31),AVERAGE(D125:D128),NA())</f>
        <v>6.7174999999999994</v>
      </c>
    </row>
    <row r="129" spans="1:7" x14ac:dyDescent="0.25">
      <c r="A129" s="4">
        <v>40633</v>
      </c>
      <c r="B129" s="20">
        <v>21.559647722778479</v>
      </c>
      <c r="C129" s="20">
        <v>17.306353040990842</v>
      </c>
      <c r="D129" s="20">
        <v>7.3</v>
      </c>
      <c r="E129" s="33">
        <f ca="1">IF(Tabel_FT_Inputdata[[#This Row],[Date]]&gt;=DATE(2001,9,30),AVERAGE(B126:B129),NA())</f>
        <v>23.01808534733215</v>
      </c>
      <c r="F129" s="33">
        <f ca="1">IF(Tabel_FT_Inputdata[[#This Row],[Date]]&gt;=DATE(1981,9,30),AVERAGE(C126:C129),NA())</f>
        <v>18.917993525692346</v>
      </c>
      <c r="G129" s="33">
        <f ca="1">IF(Tabel_FT_Inputdata[[#This Row],[Date]]&gt;=DATE(2001,12,31),AVERAGE(D126:D129),NA())</f>
        <v>6.8525</v>
      </c>
    </row>
    <row r="130" spans="1:7" x14ac:dyDescent="0.25">
      <c r="A130" s="4">
        <v>40724</v>
      </c>
      <c r="B130" s="20">
        <v>20.278452837878085</v>
      </c>
      <c r="C130" s="20">
        <v>16.108806340995137</v>
      </c>
      <c r="D130" s="20">
        <v>8.82</v>
      </c>
      <c r="E130" s="33">
        <f ca="1">IF(Tabel_FT_Inputdata[[#This Row],[Date]]&gt;=DATE(2001,9,30),AVERAGE(B127:B130),NA())</f>
        <v>22.052084103251623</v>
      </c>
      <c r="F130" s="33">
        <f ca="1">IF(Tabel_FT_Inputdata[[#This Row],[Date]]&gt;=DATE(1981,9,30),AVERAGE(C127:C130),NA())</f>
        <v>17.903781269776758</v>
      </c>
      <c r="G130" s="33">
        <f ca="1">IF(Tabel_FT_Inputdata[[#This Row],[Date]]&gt;=DATE(2001,12,31),AVERAGE(D127:D130),NA())</f>
        <v>7.4550000000000001</v>
      </c>
    </row>
    <row r="131" spans="1:7" x14ac:dyDescent="0.25">
      <c r="A131" s="4">
        <v>40816</v>
      </c>
      <c r="B131" s="20">
        <v>21.030755987175169</v>
      </c>
      <c r="C131" s="20">
        <v>16.66117433329276</v>
      </c>
      <c r="D131" s="20">
        <v>8.6199999999999992</v>
      </c>
      <c r="E131" s="33">
        <f ca="1">IF(Tabel_FT_Inputdata[[#This Row],[Date]]&gt;=DATE(2001,9,30),AVERAGE(B128:B131),NA())</f>
        <v>21.382264180720934</v>
      </c>
      <c r="F131" s="33">
        <f ca="1">IF(Tabel_FT_Inputdata[[#This Row],[Date]]&gt;=DATE(1981,9,30),AVERAGE(C128:C131),NA())</f>
        <v>17.160331281665737</v>
      </c>
      <c r="G131" s="33">
        <f ca="1">IF(Tabel_FT_Inputdata[[#This Row],[Date]]&gt;=DATE(2001,12,31),AVERAGE(D128:D131),NA())</f>
        <v>7.875</v>
      </c>
    </row>
    <row r="132" spans="1:7" x14ac:dyDescent="0.25">
      <c r="A132" s="4">
        <v>40908</v>
      </c>
      <c r="B132" s="20">
        <v>21.573191655695041</v>
      </c>
      <c r="C132" s="20">
        <v>16.982747193040307</v>
      </c>
      <c r="D132" s="20">
        <v>9.01</v>
      </c>
      <c r="E132" s="33">
        <f ca="1">IF(Tabel_FT_Inputdata[[#This Row],[Date]]&gt;=DATE(2001,9,30),AVERAGE(B129:B132),NA())</f>
        <v>21.110512050881695</v>
      </c>
      <c r="F132" s="33">
        <f ca="1">IF(Tabel_FT_Inputdata[[#This Row],[Date]]&gt;=DATE(1981,9,30),AVERAGE(C129:C132),NA())</f>
        <v>16.764770227079762</v>
      </c>
      <c r="G132" s="33">
        <f ca="1">IF(Tabel_FT_Inputdata[[#This Row],[Date]]&gt;=DATE(2001,12,31),AVERAGE(D129:D132),NA())</f>
        <v>8.4375</v>
      </c>
    </row>
    <row r="133" spans="1:7" x14ac:dyDescent="0.25">
      <c r="A133" s="4">
        <v>40999</v>
      </c>
      <c r="B133" s="20">
        <v>21.683815296007797</v>
      </c>
      <c r="C133" s="20">
        <v>16.888695385847072</v>
      </c>
      <c r="D133" s="20">
        <v>9.16</v>
      </c>
      <c r="E133" s="33">
        <f ca="1">IF(Tabel_FT_Inputdata[[#This Row],[Date]]&gt;=DATE(2001,9,30),AVERAGE(B130:B133),NA())</f>
        <v>21.141553944189024</v>
      </c>
      <c r="F133" s="33">
        <f ca="1">IF(Tabel_FT_Inputdata[[#This Row],[Date]]&gt;=DATE(1981,9,30),AVERAGE(C130:C133),NA())</f>
        <v>16.660355813293819</v>
      </c>
      <c r="G133" s="33">
        <f ca="1">IF(Tabel_FT_Inputdata[[#This Row],[Date]]&gt;=DATE(2001,12,31),AVERAGE(D130:D133),NA())</f>
        <v>8.9024999999999999</v>
      </c>
    </row>
    <row r="134" spans="1:7" x14ac:dyDescent="0.25">
      <c r="A134" s="4">
        <v>41090</v>
      </c>
      <c r="B134" s="20">
        <v>21.777815711586975</v>
      </c>
      <c r="C134" s="20">
        <v>17.026460599185754</v>
      </c>
      <c r="D134" s="20">
        <v>9.09</v>
      </c>
      <c r="E134" s="33">
        <f ca="1">IF(Tabel_FT_Inputdata[[#This Row],[Date]]&gt;=DATE(2001,9,30),AVERAGE(B131:B134),NA())</f>
        <v>21.516394662616243</v>
      </c>
      <c r="F134" s="33">
        <f ca="1">IF(Tabel_FT_Inputdata[[#This Row],[Date]]&gt;=DATE(1981,9,30),AVERAGE(C131:C134),NA())</f>
        <v>16.889769377841475</v>
      </c>
      <c r="G134" s="33">
        <f ca="1">IF(Tabel_FT_Inputdata[[#This Row],[Date]]&gt;=DATE(2001,12,31),AVERAGE(D131:D134),NA())</f>
        <v>8.9699999999999989</v>
      </c>
    </row>
    <row r="135" spans="1:7" x14ac:dyDescent="0.25">
      <c r="A135" s="4">
        <v>41182</v>
      </c>
      <c r="B135" s="20">
        <v>21.92658612826844</v>
      </c>
      <c r="C135" s="20">
        <v>17.218823632767933</v>
      </c>
      <c r="D135" s="20">
        <v>9.6999999999999993</v>
      </c>
      <c r="E135" s="33">
        <f ca="1">IF(Tabel_FT_Inputdata[[#This Row],[Date]]&gt;=DATE(2001,9,30),AVERAGE(B132:B135),NA())</f>
        <v>21.740352197889564</v>
      </c>
      <c r="F135" s="33">
        <f ca="1">IF(Tabel_FT_Inputdata[[#This Row],[Date]]&gt;=DATE(1981,9,30),AVERAGE(C132:C135),NA())</f>
        <v>17.029181702710268</v>
      </c>
      <c r="G135" s="33">
        <f ca="1">IF(Tabel_FT_Inputdata[[#This Row],[Date]]&gt;=DATE(2001,12,31),AVERAGE(D132:D135),NA())</f>
        <v>9.24</v>
      </c>
    </row>
    <row r="136" spans="1:7" x14ac:dyDescent="0.25">
      <c r="A136" s="4">
        <v>41274</v>
      </c>
      <c r="B136" s="20">
        <v>21.293478085805123</v>
      </c>
      <c r="C136" s="20">
        <v>16.60929166783464</v>
      </c>
      <c r="D136" s="20">
        <v>10.7</v>
      </c>
      <c r="E136" s="33">
        <f ca="1">IF(Tabel_FT_Inputdata[[#This Row],[Date]]&gt;=DATE(2001,9,30),AVERAGE(B133:B136),NA())</f>
        <v>21.670423805417084</v>
      </c>
      <c r="F136" s="33">
        <f ca="1">IF(Tabel_FT_Inputdata[[#This Row],[Date]]&gt;=DATE(1981,9,30),AVERAGE(C133:C136),NA())</f>
        <v>16.93581782140885</v>
      </c>
      <c r="G136" s="33">
        <f ca="1">IF(Tabel_FT_Inputdata[[#This Row],[Date]]&gt;=DATE(2001,12,31),AVERAGE(D133:D136),NA())</f>
        <v>9.6624999999999996</v>
      </c>
    </row>
    <row r="137" spans="1:7" x14ac:dyDescent="0.25">
      <c r="A137" s="4">
        <v>41364</v>
      </c>
      <c r="B137" s="20">
        <v>21.04326615851183</v>
      </c>
      <c r="C137" s="20">
        <v>16.258892644737106</v>
      </c>
      <c r="D137" s="20">
        <v>10.96</v>
      </c>
      <c r="E137" s="33">
        <f ca="1">IF(Tabel_FT_Inputdata[[#This Row],[Date]]&gt;=DATE(2001,9,30),AVERAGE(B134:B137),NA())</f>
        <v>21.510286521043092</v>
      </c>
      <c r="F137" s="33">
        <f ca="1">IF(Tabel_FT_Inputdata[[#This Row],[Date]]&gt;=DATE(1981,9,30),AVERAGE(C134:C137),NA())</f>
        <v>16.778367136131358</v>
      </c>
      <c r="G137" s="33">
        <f ca="1">IF(Tabel_FT_Inputdata[[#This Row],[Date]]&gt;=DATE(2001,12,31),AVERAGE(D134:D137),NA())</f>
        <v>10.112500000000001</v>
      </c>
    </row>
    <row r="138" spans="1:7" x14ac:dyDescent="0.25">
      <c r="A138" s="4">
        <v>41455</v>
      </c>
      <c r="B138" s="20">
        <v>19.960183486104071</v>
      </c>
      <c r="C138" s="20">
        <v>15.185981970527877</v>
      </c>
      <c r="D138" s="20">
        <v>10.95</v>
      </c>
      <c r="E138" s="33">
        <f ca="1">IF(Tabel_FT_Inputdata[[#This Row],[Date]]&gt;=DATE(2001,9,30),AVERAGE(B135:B138),NA())</f>
        <v>21.055878464672364</v>
      </c>
      <c r="F138" s="33">
        <f ca="1">IF(Tabel_FT_Inputdata[[#This Row],[Date]]&gt;=DATE(1981,9,30),AVERAGE(C135:C138),NA())</f>
        <v>16.318247478966889</v>
      </c>
      <c r="G138" s="33">
        <f ca="1">IF(Tabel_FT_Inputdata[[#This Row],[Date]]&gt;=DATE(2001,12,31),AVERAGE(D135:D138),NA())</f>
        <v>10.577500000000001</v>
      </c>
    </row>
    <row r="139" spans="1:7" x14ac:dyDescent="0.25">
      <c r="A139" s="4">
        <v>41547</v>
      </c>
      <c r="B139" s="20">
        <v>19.726947648189004</v>
      </c>
      <c r="C139" s="20">
        <v>15.076087704732391</v>
      </c>
      <c r="D139" s="20">
        <v>10.07</v>
      </c>
      <c r="E139" s="33">
        <f ca="1">IF(Tabel_FT_Inputdata[[#This Row],[Date]]&gt;=DATE(2001,9,30),AVERAGE(B136:B139),NA())</f>
        <v>20.505968844652507</v>
      </c>
      <c r="F139" s="33">
        <f ca="1">IF(Tabel_FT_Inputdata[[#This Row],[Date]]&gt;=DATE(1981,9,30),AVERAGE(C136:C139),NA())</f>
        <v>15.782563496958002</v>
      </c>
      <c r="G139" s="33">
        <f ca="1">IF(Tabel_FT_Inputdata[[#This Row],[Date]]&gt;=DATE(2001,12,31),AVERAGE(D136:D139),NA())</f>
        <v>10.67</v>
      </c>
    </row>
    <row r="140" spans="1:7" x14ac:dyDescent="0.25">
      <c r="A140" s="4">
        <v>41639</v>
      </c>
      <c r="B140" s="20">
        <v>19.445134053899793</v>
      </c>
      <c r="C140" s="20">
        <v>14.794650587000339</v>
      </c>
      <c r="D140" s="20">
        <v>10.82</v>
      </c>
      <c r="E140" s="33">
        <f ca="1">IF(Tabel_FT_Inputdata[[#This Row],[Date]]&gt;=DATE(2001,9,30),AVERAGE(B137:B140),NA())</f>
        <v>20.043882836676175</v>
      </c>
      <c r="F140" s="33">
        <f ca="1">IF(Tabel_FT_Inputdata[[#This Row],[Date]]&gt;=DATE(1981,9,30),AVERAGE(C137:C140),NA())</f>
        <v>15.328903226749429</v>
      </c>
      <c r="G140" s="33">
        <f ca="1">IF(Tabel_FT_Inputdata[[#This Row],[Date]]&gt;=DATE(2001,12,31),AVERAGE(D137:D140),NA())</f>
        <v>10.7</v>
      </c>
    </row>
    <row r="141" spans="1:7" x14ac:dyDescent="0.25">
      <c r="A141" s="4">
        <v>41729</v>
      </c>
      <c r="B141" s="20">
        <v>20.957747729090265</v>
      </c>
      <c r="C141" s="20">
        <v>15.957200502127828</v>
      </c>
      <c r="D141" s="20">
        <v>7.923607866030598</v>
      </c>
      <c r="E141" s="33">
        <f ca="1">IF(Tabel_FT_Inputdata[[#This Row],[Date]]&gt;=DATE(2001,9,30),AVERAGE(B138:B141),NA())</f>
        <v>20.022503229320783</v>
      </c>
      <c r="F141" s="33">
        <f ca="1">IF(Tabel_FT_Inputdata[[#This Row],[Date]]&gt;=DATE(1981,9,30),AVERAGE(C138:C141),NA())</f>
        <v>15.253480191097108</v>
      </c>
      <c r="G141" s="33">
        <f ca="1">IF(Tabel_FT_Inputdata[[#This Row],[Date]]&gt;=DATE(2001,12,31),AVERAGE(D138:D141),NA())</f>
        <v>9.9409019665076492</v>
      </c>
    </row>
    <row r="142" spans="1:7" x14ac:dyDescent="0.25">
      <c r="A142" s="4">
        <v>41820</v>
      </c>
      <c r="B142" s="20">
        <v>20.779129220404453</v>
      </c>
      <c r="C142" s="20">
        <v>15.218826111946552</v>
      </c>
      <c r="D142" s="20">
        <v>8.4425429970323496</v>
      </c>
      <c r="E142" s="33">
        <f ca="1">IF(Tabel_FT_Inputdata[[#This Row],[Date]]&gt;=DATE(2001,9,30),AVERAGE(B139:B142),NA())</f>
        <v>20.227239662895879</v>
      </c>
      <c r="F142" s="33">
        <f ca="1">IF(Tabel_FT_Inputdata[[#This Row],[Date]]&gt;=DATE(1981,9,30),AVERAGE(C139:C142),NA())</f>
        <v>15.261691226451777</v>
      </c>
      <c r="G142" s="33">
        <f ca="1">IF(Tabel_FT_Inputdata[[#This Row],[Date]]&gt;=DATE(2001,12,31),AVERAGE(D139:D142),NA())</f>
        <v>9.3140377157657372</v>
      </c>
    </row>
    <row r="143" spans="1:7" x14ac:dyDescent="0.25">
      <c r="A143" s="4">
        <v>41912</v>
      </c>
      <c r="B143" s="20">
        <v>21.395845791163921</v>
      </c>
      <c r="C143" s="20">
        <v>15.662768112721942</v>
      </c>
      <c r="D143" s="20">
        <v>8.8474363849934363</v>
      </c>
      <c r="E143" s="33">
        <f ca="1">IF(Tabel_FT_Inputdata[[#This Row],[Date]]&gt;=DATE(2001,9,30),AVERAGE(B140:B143),NA())</f>
        <v>20.644464198639607</v>
      </c>
      <c r="F143" s="33">
        <f ca="1">IF(Tabel_FT_Inputdata[[#This Row],[Date]]&gt;=DATE(1981,9,30),AVERAGE(C140:C143),NA())</f>
        <v>15.408361328449166</v>
      </c>
      <c r="G143" s="33">
        <f ca="1">IF(Tabel_FT_Inputdata[[#This Row],[Date]]&gt;=DATE(2001,12,31),AVERAGE(D140:D143),NA())</f>
        <v>9.0083968120140963</v>
      </c>
    </row>
    <row r="144" spans="1:7" x14ac:dyDescent="0.25">
      <c r="A144" s="4">
        <v>42004</v>
      </c>
      <c r="B144" s="20">
        <v>21.623800823662371</v>
      </c>
      <c r="C144" s="20">
        <v>16.131600968702497</v>
      </c>
      <c r="D144" s="20">
        <v>8.6297352696804559</v>
      </c>
      <c r="E144" s="33">
        <f ca="1">IF(Tabel_FT_Inputdata[[#This Row],[Date]]&gt;=DATE(2001,9,30),AVERAGE(B141:B144),NA())</f>
        <v>21.189130891080254</v>
      </c>
      <c r="F144" s="33">
        <f ca="1">IF(Tabel_FT_Inputdata[[#This Row],[Date]]&gt;=DATE(1981,9,30),AVERAGE(C141:C144),NA())</f>
        <v>15.742598923874706</v>
      </c>
      <c r="G144" s="33">
        <f ca="1">IF(Tabel_FT_Inputdata[[#This Row],[Date]]&gt;=DATE(2001,12,31),AVERAGE(D141:D144),NA())</f>
        <v>8.4608306294342093</v>
      </c>
    </row>
    <row r="145" spans="1:7" x14ac:dyDescent="0.25">
      <c r="A145" s="4">
        <v>42094</v>
      </c>
      <c r="B145" s="20">
        <v>22.854318706115926</v>
      </c>
      <c r="C145" s="20">
        <v>16.925568222567946</v>
      </c>
      <c r="D145" s="20">
        <v>7.9544743964877718</v>
      </c>
      <c r="E145" s="33">
        <f ca="1">IF(Tabel_FT_Inputdata[[#This Row],[Date]]&gt;=DATE(2001,9,30),AVERAGE(B142:B145),NA())</f>
        <v>21.663273635336669</v>
      </c>
      <c r="F145" s="33">
        <f ca="1">IF(Tabel_FT_Inputdata[[#This Row],[Date]]&gt;=DATE(1981,9,30),AVERAGE(C142:C145),NA())</f>
        <v>15.984690853984734</v>
      </c>
      <c r="G145" s="33">
        <f ca="1">IF(Tabel_FT_Inputdata[[#This Row],[Date]]&gt;=DATE(2001,12,31),AVERAGE(D142:D145),NA())</f>
        <v>8.4685472620485029</v>
      </c>
    </row>
    <row r="146" spans="1:7" x14ac:dyDescent="0.25">
      <c r="A146" s="4">
        <v>42185</v>
      </c>
      <c r="B146" s="20">
        <v>21.288715283310147</v>
      </c>
      <c r="C146" s="20">
        <v>15.262452328360796</v>
      </c>
      <c r="D146" s="20">
        <v>8.5559432060749305</v>
      </c>
      <c r="E146" s="33">
        <f ca="1">IF(Tabel_FT_Inputdata[[#This Row],[Date]]&gt;=DATE(2001,9,30),AVERAGE(B143:B146),NA())</f>
        <v>21.79067015106309</v>
      </c>
      <c r="F146" s="33">
        <f ca="1">IF(Tabel_FT_Inputdata[[#This Row],[Date]]&gt;=DATE(1981,9,30),AVERAGE(C143:C146),NA())</f>
        <v>15.995597408088294</v>
      </c>
      <c r="G146" s="33">
        <f ca="1">IF(Tabel_FT_Inputdata[[#This Row],[Date]]&gt;=DATE(2001,12,31),AVERAGE(D143:D146),NA())</f>
        <v>8.4968973143091482</v>
      </c>
    </row>
    <row r="147" spans="1:7" x14ac:dyDescent="0.25">
      <c r="A147" s="4">
        <v>42277</v>
      </c>
      <c r="B147" s="20">
        <v>20.581047836479101</v>
      </c>
      <c r="C147" s="20">
        <v>14.647596764481449</v>
      </c>
      <c r="D147" s="20">
        <v>9.045193627512381</v>
      </c>
      <c r="E147" s="33">
        <f ca="1">IF(Tabel_FT_Inputdata[[#This Row],[Date]]&gt;=DATE(2001,9,30),AVERAGE(B144:B147),NA())</f>
        <v>21.586970662391888</v>
      </c>
      <c r="F147" s="33">
        <f ca="1">IF(Tabel_FT_Inputdata[[#This Row],[Date]]&gt;=DATE(1981,9,30),AVERAGE(C144:C147),NA())</f>
        <v>15.741804571028172</v>
      </c>
      <c r="G147" s="33">
        <f ca="1">IF(Tabel_FT_Inputdata[[#This Row],[Date]]&gt;=DATE(2001,12,31),AVERAGE(D144:D147),NA())</f>
        <v>8.5463366249388848</v>
      </c>
    </row>
    <row r="148" spans="1:7" x14ac:dyDescent="0.25">
      <c r="A148" s="4">
        <v>42369</v>
      </c>
      <c r="B148" s="20">
        <v>19.971958393218554</v>
      </c>
      <c r="C148" s="20">
        <v>14.093992080622089</v>
      </c>
      <c r="D148" s="20">
        <v>9.3289707845651257</v>
      </c>
      <c r="E148" s="33">
        <f ca="1">IF(Tabel_FT_Inputdata[[#This Row],[Date]]&gt;=DATE(2001,9,30),AVERAGE(B145:B148),NA())</f>
        <v>21.174010054780933</v>
      </c>
      <c r="F148" s="33">
        <f ca="1">IF(Tabel_FT_Inputdata[[#This Row],[Date]]&gt;=DATE(1981,9,30),AVERAGE(C145:C148),NA())</f>
        <v>15.232402349008069</v>
      </c>
      <c r="G148" s="33">
        <f ca="1">IF(Tabel_FT_Inputdata[[#This Row],[Date]]&gt;=DATE(2001,12,31),AVERAGE(D145:D148),NA())</f>
        <v>8.721145503660054</v>
      </c>
    </row>
    <row r="149" spans="1:7" x14ac:dyDescent="0.25">
      <c r="A149" s="4">
        <v>42460</v>
      </c>
      <c r="B149" s="20">
        <v>20.962759891308416</v>
      </c>
      <c r="C149" s="20">
        <v>14.976438874841849</v>
      </c>
      <c r="D149" s="20">
        <v>8.330226244805953</v>
      </c>
      <c r="E149" s="33">
        <f ca="1">IF(Tabel_FT_Inputdata[[#This Row],[Date]]&gt;=DATE(2001,9,30),AVERAGE(B146:B149),NA())</f>
        <v>20.701120351079055</v>
      </c>
      <c r="F149" s="33">
        <f ca="1">IF(Tabel_FT_Inputdata[[#This Row],[Date]]&gt;=DATE(1981,9,30),AVERAGE(C146:C149),NA())</f>
        <v>14.745120012076544</v>
      </c>
      <c r="G149" s="33">
        <f ca="1">IF(Tabel_FT_Inputdata[[#This Row],[Date]]&gt;=DATE(2001,12,31),AVERAGE(D146:D149),NA())</f>
        <v>8.8150834657395976</v>
      </c>
    </row>
    <row r="150" spans="1:7" x14ac:dyDescent="0.25">
      <c r="A150" s="4">
        <v>42551</v>
      </c>
      <c r="B150" s="20">
        <v>21.199906215756286</v>
      </c>
      <c r="C150" s="20">
        <v>15.118383217118078</v>
      </c>
      <c r="D150" s="20">
        <v>8.7509944262146551</v>
      </c>
      <c r="E150" s="33">
        <f ca="1">IF(Tabel_FT_Inputdata[[#This Row],[Date]]&gt;=DATE(2001,9,30),AVERAGE(B147:B150),NA())</f>
        <v>20.678918084190592</v>
      </c>
      <c r="F150" s="33">
        <f ca="1">IF(Tabel_FT_Inputdata[[#This Row],[Date]]&gt;=DATE(1981,9,30),AVERAGE(C147:C150),NA())</f>
        <v>14.709102734265866</v>
      </c>
      <c r="G150" s="33">
        <f ca="1">IF(Tabel_FT_Inputdata[[#This Row],[Date]]&gt;=DATE(2001,12,31),AVERAGE(D147:D150),NA())</f>
        <v>8.8638462707745287</v>
      </c>
    </row>
    <row r="151" spans="1:7" x14ac:dyDescent="0.25">
      <c r="A151" s="4">
        <v>42643</v>
      </c>
      <c r="B151" s="20">
        <v>20.859553120536269</v>
      </c>
      <c r="C151" s="20">
        <v>14.998089134350087</v>
      </c>
      <c r="D151" s="20">
        <v>8.8774511996045042</v>
      </c>
      <c r="E151" s="33">
        <f ca="1">IF(Tabel_FT_Inputdata[[#This Row],[Date]]&gt;=DATE(2001,9,30),AVERAGE(B148:B151),NA())</f>
        <v>20.748544405204882</v>
      </c>
      <c r="F151" s="33">
        <f ca="1">IF(Tabel_FT_Inputdata[[#This Row],[Date]]&gt;=DATE(1981,9,30),AVERAGE(C148:C151),NA())</f>
        <v>14.796725826733025</v>
      </c>
      <c r="G151" s="33">
        <f ca="1">IF(Tabel_FT_Inputdata[[#This Row],[Date]]&gt;=DATE(2001,12,31),AVERAGE(D148:D151),NA())</f>
        <v>8.8219106637975599</v>
      </c>
    </row>
    <row r="152" spans="1:7" x14ac:dyDescent="0.25">
      <c r="A152" s="4">
        <v>42735</v>
      </c>
      <c r="B152" s="20">
        <v>19.90041202210223</v>
      </c>
      <c r="C152" s="20">
        <v>14.273381272699645</v>
      </c>
      <c r="D152" s="20">
        <v>10.052326170313124</v>
      </c>
      <c r="E152" s="33">
        <f ca="1">IF(Tabel_FT_Inputdata[[#This Row],[Date]]&gt;=DATE(2001,9,30),AVERAGE(B149:B152),NA())</f>
        <v>20.7306578124258</v>
      </c>
      <c r="F152" s="33">
        <f ca="1">IF(Tabel_FT_Inputdata[[#This Row],[Date]]&gt;=DATE(1981,9,30),AVERAGE(C149:C152),NA())</f>
        <v>14.841573124752415</v>
      </c>
      <c r="G152" s="33">
        <f ca="1">IF(Tabel_FT_Inputdata[[#This Row],[Date]]&gt;=DATE(2001,12,31),AVERAGE(D149:D152),NA())</f>
        <v>9.00274951023456</v>
      </c>
    </row>
    <row r="153" spans="1:7" x14ac:dyDescent="0.25">
      <c r="A153" s="4">
        <v>42825</v>
      </c>
      <c r="B153" s="20">
        <v>20.809229505696823</v>
      </c>
      <c r="C153" s="20">
        <v>14.97150387716909</v>
      </c>
      <c r="D153" s="20">
        <v>8.4918285127695867</v>
      </c>
      <c r="E153" s="33">
        <f ca="1">IF(Tabel_FT_Inputdata[[#This Row],[Date]]&gt;=DATE(2001,9,30),AVERAGE(B150:B153),NA())</f>
        <v>20.692275216022903</v>
      </c>
      <c r="F153" s="33">
        <f ca="1">IF(Tabel_FT_Inputdata[[#This Row],[Date]]&gt;=DATE(1981,9,30),AVERAGE(C150:C153),NA())</f>
        <v>14.840339375334226</v>
      </c>
      <c r="G153" s="33">
        <f ca="1">IF(Tabel_FT_Inputdata[[#This Row],[Date]]&gt;=DATE(2001,12,31),AVERAGE(D150:D153),NA())</f>
        <v>9.0431500772254676</v>
      </c>
    </row>
    <row r="154" spans="1:7" x14ac:dyDescent="0.25">
      <c r="A154" s="4">
        <v>42916</v>
      </c>
      <c r="B154" s="20">
        <v>20.360049402470672</v>
      </c>
      <c r="C154" s="20">
        <v>14.792763119868511</v>
      </c>
      <c r="D154" s="20">
        <v>9.6494272450226912</v>
      </c>
      <c r="E154" s="33">
        <f ca="1">IF(Tabel_FT_Inputdata[[#This Row],[Date]]&gt;=DATE(2001,9,30),AVERAGE(B151:B154),NA())</f>
        <v>20.482311012701501</v>
      </c>
      <c r="F154" s="33">
        <f ca="1">IF(Tabel_FT_Inputdata[[#This Row],[Date]]&gt;=DATE(1981,9,30),AVERAGE(C151:C154),NA())</f>
        <v>14.758934351021834</v>
      </c>
      <c r="G154" s="33">
        <f ca="1">IF(Tabel_FT_Inputdata[[#This Row],[Date]]&gt;=DATE(2001,12,31),AVERAGE(D151:D154),NA())</f>
        <v>9.2677582819274775</v>
      </c>
    </row>
    <row r="155" spans="1:7" x14ac:dyDescent="0.25">
      <c r="A155" s="4">
        <v>43008</v>
      </c>
      <c r="B155" s="20">
        <v>20.229872135483511</v>
      </c>
      <c r="C155" s="20">
        <v>14.350789322485486</v>
      </c>
      <c r="D155" s="20">
        <v>10.186300905744426</v>
      </c>
      <c r="E155" s="33">
        <f ca="1">IF(Tabel_FT_Inputdata[[#This Row],[Date]]&gt;=DATE(2001,9,30),AVERAGE(B152:B155),NA())</f>
        <v>20.324890766438308</v>
      </c>
      <c r="F155" s="33">
        <f ca="1">IF(Tabel_FT_Inputdata[[#This Row],[Date]]&gt;=DATE(1981,9,30),AVERAGE(C152:C155),NA())</f>
        <v>14.597109398055682</v>
      </c>
      <c r="G155" s="33">
        <f ca="1">IF(Tabel_FT_Inputdata[[#This Row],[Date]]&gt;=DATE(2001,12,31),AVERAGE(D152:D155),NA())</f>
        <v>9.5949707084624567</v>
      </c>
    </row>
    <row r="156" spans="1:7" x14ac:dyDescent="0.25">
      <c r="A156" s="4">
        <v>43100</v>
      </c>
      <c r="B156" s="20">
        <v>19.777790111544885</v>
      </c>
      <c r="C156" s="20">
        <v>14.614172255112404</v>
      </c>
      <c r="D156" s="20">
        <v>10.231567199218649</v>
      </c>
      <c r="E156" s="33">
        <f ca="1">IF(Tabel_FT_Inputdata[[#This Row],[Date]]&gt;=DATE(2001,9,30),AVERAGE(B153:B156),NA())</f>
        <v>20.294235288798973</v>
      </c>
      <c r="F156" s="33">
        <f ca="1">IF(Tabel_FT_Inputdata[[#This Row],[Date]]&gt;=DATE(1981,9,30),AVERAGE(C153:C156),NA())</f>
        <v>14.682307143658875</v>
      </c>
      <c r="G156" s="33">
        <f ca="1">IF(Tabel_FT_Inputdata[[#This Row],[Date]]&gt;=DATE(2001,12,31),AVERAGE(D153:D156),NA())</f>
        <v>9.6397809656888391</v>
      </c>
    </row>
    <row r="157" spans="1:7" x14ac:dyDescent="0.25">
      <c r="A157" s="4">
        <v>43190</v>
      </c>
      <c r="B157" s="20">
        <v>20.262696933411014</v>
      </c>
      <c r="C157" s="20">
        <v>14.984829280311265</v>
      </c>
      <c r="D157" s="20">
        <v>8.8336473789872212</v>
      </c>
      <c r="E157" s="33">
        <f ca="1">IF(Tabel_FT_Inputdata[[#This Row],[Date]]&gt;=DATE(2001,9,30),AVERAGE(B154:B157),NA())</f>
        <v>20.157602145727523</v>
      </c>
      <c r="F157" s="33">
        <f ca="1">IF(Tabel_FT_Inputdata[[#This Row],[Date]]&gt;=DATE(1981,9,30),AVERAGE(C154:C157),NA())</f>
        <v>14.685638494444417</v>
      </c>
      <c r="G157" s="33">
        <f ca="1">IF(Tabel_FT_Inputdata[[#This Row],[Date]]&gt;=DATE(2001,12,31),AVERAGE(D154:D157),NA())</f>
        <v>9.7252356822432464</v>
      </c>
    </row>
    <row r="158" spans="1:7" x14ac:dyDescent="0.25">
      <c r="A158" s="4">
        <v>43281</v>
      </c>
      <c r="B158" s="20">
        <v>20.017784797036128</v>
      </c>
      <c r="C158" s="20">
        <v>14.889785840369523</v>
      </c>
      <c r="D158" s="20">
        <v>8.1516898801081172</v>
      </c>
      <c r="E158" s="33">
        <f ca="1">IF(Tabel_FT_Inputdata[[#This Row],[Date]]&gt;=DATE(2001,9,30),AVERAGE(B155:B158),NA())</f>
        <v>20.072035994368882</v>
      </c>
      <c r="F158" s="33">
        <f ca="1">IF(Tabel_FT_Inputdata[[#This Row],[Date]]&gt;=DATE(1981,9,30),AVERAGE(C155:C158),NA())</f>
        <v>14.709894174569669</v>
      </c>
      <c r="G158" s="33">
        <f ca="1">IF(Tabel_FT_Inputdata[[#This Row],[Date]]&gt;=DATE(2001,12,31),AVERAGE(D155:D158),NA())</f>
        <v>9.3508013410146038</v>
      </c>
    </row>
    <row r="159" spans="1:7" x14ac:dyDescent="0.25">
      <c r="A159" s="4">
        <v>43373</v>
      </c>
      <c r="B159" s="20">
        <v>19.818213674266254</v>
      </c>
      <c r="C159" s="20">
        <v>14.75740308668329</v>
      </c>
      <c r="D159" s="20">
        <v>7.8505646428230245</v>
      </c>
      <c r="E159" s="33">
        <f ca="1">IF(Tabel_FT_Inputdata[[#This Row],[Date]]&gt;=DATE(2001,9,30),AVERAGE(B156:B159),NA())</f>
        <v>19.969121379064568</v>
      </c>
      <c r="F159" s="33">
        <f ca="1">IF(Tabel_FT_Inputdata[[#This Row],[Date]]&gt;=DATE(1981,9,30),AVERAGE(C156:C159),NA())</f>
        <v>14.811547615619121</v>
      </c>
      <c r="G159" s="33">
        <f ca="1">IF(Tabel_FT_Inputdata[[#This Row],[Date]]&gt;=DATE(2001,12,31),AVERAGE(D156:D159),NA())</f>
        <v>8.7668672752842518</v>
      </c>
    </row>
    <row r="160" spans="1:7" x14ac:dyDescent="0.25">
      <c r="A160" s="4">
        <v>43465</v>
      </c>
      <c r="B160" s="20">
        <v>21.820968521317891</v>
      </c>
      <c r="C160" s="20">
        <v>13.760085223127746</v>
      </c>
      <c r="D160" s="20">
        <v>8.3262132322099447</v>
      </c>
      <c r="E160" s="33">
        <f ca="1">IF(Tabel_FT_Inputdata[[#This Row],[Date]]&gt;=DATE(2001,9,30),AVERAGE(B157:B160),NA())</f>
        <v>20.479915981507823</v>
      </c>
      <c r="F160" s="33">
        <f ca="1">IF(Tabel_FT_Inputdata[[#This Row],[Date]]&gt;=DATE(1981,9,30),AVERAGE(C157:C160),NA())</f>
        <v>14.598025857622956</v>
      </c>
      <c r="G160" s="33">
        <f ca="1">IF(Tabel_FT_Inputdata[[#This Row],[Date]]&gt;=DATE(2001,12,31),AVERAGE(D157:D160),NA())</f>
        <v>8.2905287835320767</v>
      </c>
    </row>
    <row r="161" spans="1:7" x14ac:dyDescent="0.25">
      <c r="A161" s="4">
        <v>43555</v>
      </c>
      <c r="B161" s="20">
        <v>19.989190685914558</v>
      </c>
      <c r="C161" s="20">
        <v>14.222003208940542</v>
      </c>
      <c r="D161" s="20">
        <v>7.3226275631938895</v>
      </c>
      <c r="E161" s="33">
        <f ca="1">IF(Tabel_FT_Inputdata[[#This Row],[Date]]&gt;=DATE(2001,9,30),AVERAGE(B158:B161),NA())</f>
        <v>20.411539419633705</v>
      </c>
      <c r="F161" s="33">
        <f ca="1">IF(Tabel_FT_Inputdata[[#This Row],[Date]]&gt;=DATE(1981,9,30),AVERAGE(C158:C161),NA())</f>
        <v>14.407319339780274</v>
      </c>
      <c r="G161" s="33">
        <f ca="1">IF(Tabel_FT_Inputdata[[#This Row],[Date]]&gt;=DATE(2001,12,31),AVERAGE(D158:D161),NA())</f>
        <v>7.9127738295837444</v>
      </c>
    </row>
    <row r="162" spans="1:7" x14ac:dyDescent="0.25">
      <c r="A162" s="4">
        <v>43646</v>
      </c>
      <c r="B162" s="20">
        <v>20.583912556774898</v>
      </c>
      <c r="C162" s="20">
        <v>14.749564154892397</v>
      </c>
      <c r="D162" s="20">
        <v>6.3860462144458188</v>
      </c>
      <c r="E162" s="33">
        <f ca="1">IF(Tabel_FT_Inputdata[[#This Row],[Date]]&gt;=DATE(2001,9,30),AVERAGE(B159:B162),NA())</f>
        <v>20.553071359568399</v>
      </c>
      <c r="F162" s="33">
        <f ca="1">IF(Tabel_FT_Inputdata[[#This Row],[Date]]&gt;=DATE(1981,9,30),AVERAGE(C159:C162),NA())</f>
        <v>14.372263918410994</v>
      </c>
      <c r="G162" s="33">
        <f ca="1">IF(Tabel_FT_Inputdata[[#This Row],[Date]]&gt;=DATE(2001,12,31),AVERAGE(D159:D162),NA())</f>
        <v>7.4713629131681696</v>
      </c>
    </row>
    <row r="163" spans="1:7" x14ac:dyDescent="0.25">
      <c r="A163" s="4">
        <v>43738</v>
      </c>
      <c r="B163" s="20">
        <v>21.298618796465334</v>
      </c>
      <c r="C163" s="20">
        <v>15.315008428140011</v>
      </c>
      <c r="D163" s="20">
        <v>5.3450928238405773</v>
      </c>
      <c r="E163" s="33">
        <f ca="1">IF(Tabel_FT_Inputdata[[#This Row],[Date]]&gt;=DATE(2001,9,30),AVERAGE(B160:B163),NA())</f>
        <v>20.923172640118167</v>
      </c>
      <c r="F163" s="33">
        <f ca="1">IF(Tabel_FT_Inputdata[[#This Row],[Date]]&gt;=DATE(1981,9,30),AVERAGE(C160:C163),NA())</f>
        <v>14.511665253775174</v>
      </c>
      <c r="G163" s="33">
        <f ca="1">IF(Tabel_FT_Inputdata[[#This Row],[Date]]&gt;=DATE(2001,12,31),AVERAGE(D160:D163),NA())</f>
        <v>6.844994958422558</v>
      </c>
    </row>
    <row r="164" spans="1:7" x14ac:dyDescent="0.25">
      <c r="A164" s="4">
        <v>43830</v>
      </c>
      <c r="B164" s="20">
        <v>19.983311679050004</v>
      </c>
      <c r="C164" s="20">
        <v>14.054572559953593</v>
      </c>
      <c r="D164" s="20">
        <v>6.654688526280057</v>
      </c>
      <c r="E164" s="33">
        <f ca="1">IF(Tabel_FT_Inputdata[[#This Row],[Date]]&gt;=DATE(2001,9,30),AVERAGE(B161:B164),NA())</f>
        <v>20.463758429551199</v>
      </c>
      <c r="F164" s="33">
        <f ca="1">IF(Tabel_FT_Inputdata[[#This Row],[Date]]&gt;=DATE(1981,9,30),AVERAGE(C161:C164),NA())</f>
        <v>14.585287087981635</v>
      </c>
      <c r="G164" s="33">
        <f ca="1">IF(Tabel_FT_Inputdata[[#This Row],[Date]]&gt;=DATE(2001,12,31),AVERAGE(D161:D164),NA())</f>
        <v>6.4271137819400854</v>
      </c>
    </row>
    <row r="165" spans="1:7" x14ac:dyDescent="0.25">
      <c r="A165" s="4">
        <v>43921</v>
      </c>
      <c r="B165" s="20">
        <v>21.108630861444549</v>
      </c>
      <c r="C165" s="20">
        <v>15.021757776681977</v>
      </c>
      <c r="D165" s="20">
        <v>7.7630657860000003</v>
      </c>
      <c r="E165" s="33">
        <f ca="1">IF(Tabel_FT_Inputdata[[#This Row],[Date]]&gt;=DATE(2001,9,30),AVERAGE(B162:B165),NA())</f>
        <v>20.743618473433695</v>
      </c>
      <c r="F165" s="33">
        <f ca="1">IF(Tabel_FT_Inputdata[[#This Row],[Date]]&gt;=DATE(1981,9,30),AVERAGE(C162:C165),NA())</f>
        <v>14.785225729916995</v>
      </c>
      <c r="G165" s="33">
        <f ca="1">IF(Tabel_FT_Inputdata[[#This Row],[Date]]&gt;=DATE(2001,12,31),AVERAGE(D162:D165),NA())</f>
        <v>6.5372233376416133</v>
      </c>
    </row>
    <row r="166" spans="1:7" x14ac:dyDescent="0.25">
      <c r="A166" s="4">
        <v>44012</v>
      </c>
      <c r="B166" s="20">
        <v>21.05974894860384</v>
      </c>
      <c r="C166" s="20">
        <v>14.745412407855509</v>
      </c>
      <c r="D166" s="20">
        <v>8.2956049029999992</v>
      </c>
      <c r="E166" s="33">
        <f ca="1">IF(Tabel_FT_Inputdata[[#This Row],[Date]]&gt;=DATE(2001,9,30),AVERAGE(B163:B166),NA())</f>
        <v>20.862577571390933</v>
      </c>
      <c r="F166" s="33">
        <f ca="1">IF(Tabel_FT_Inputdata[[#This Row],[Date]]&gt;=DATE(1981,9,30),AVERAGE(C163:C166),NA())</f>
        <v>14.784187793157773</v>
      </c>
      <c r="G166" s="33">
        <f ca="1">IF(Tabel_FT_Inputdata[[#This Row],[Date]]&gt;=DATE(2001,12,31),AVERAGE(D163:D166),NA())</f>
        <v>7.0146130097801578</v>
      </c>
    </row>
    <row r="167" spans="1:7" x14ac:dyDescent="0.25">
      <c r="A167" s="4">
        <v>44104</v>
      </c>
      <c r="B167" s="20">
        <v>21.267211640863209</v>
      </c>
      <c r="C167" s="20">
        <v>14.669420999693017</v>
      </c>
      <c r="D167" s="20">
        <v>8.8146480409999999</v>
      </c>
      <c r="E167" s="33">
        <f ca="1">IF(Tabel_FT_Inputdata[[#This Row],[Date]]&gt;=DATE(2001,9,30),AVERAGE(B164:B167),NA())</f>
        <v>20.854725782490402</v>
      </c>
      <c r="F167" s="33">
        <f ca="1">IF(Tabel_FT_Inputdata[[#This Row],[Date]]&gt;=DATE(1981,9,30),AVERAGE(C164:C167),NA())</f>
        <v>14.622790936046025</v>
      </c>
      <c r="G167" s="33">
        <f ca="1">IF(Tabel_FT_Inputdata[[#This Row],[Date]]&gt;=DATE(2001,12,31),AVERAGE(D164:D167),NA())</f>
        <v>7.8820018140700139</v>
      </c>
    </row>
    <row r="168" spans="1:7" x14ac:dyDescent="0.25">
      <c r="A168" s="4">
        <v>44196</v>
      </c>
      <c r="B168" s="20">
        <v>21.034745612764553</v>
      </c>
      <c r="C168" s="20">
        <v>14.754935492467759</v>
      </c>
      <c r="D168" s="20">
        <v>8.3676115318999997</v>
      </c>
      <c r="E168" s="33">
        <f ca="1">IF(Tabel_FT_Inputdata[[#This Row],[Date]]&gt;=DATE(2001,9,30),AVERAGE(B165:B168),NA())</f>
        <v>21.117584265919039</v>
      </c>
      <c r="F168" s="33">
        <f ca="1">IF(Tabel_FT_Inputdata[[#This Row],[Date]]&gt;=DATE(1981,9,30),AVERAGE(C165:C168),NA())</f>
        <v>14.797881669174565</v>
      </c>
      <c r="G168" s="33">
        <f ca="1">IF(Tabel_FT_Inputdata[[#This Row],[Date]]&gt;=DATE(2001,12,31),AVERAGE(D165:D168),NA())</f>
        <v>8.3102325654750011</v>
      </c>
    </row>
    <row r="169" spans="1:7" x14ac:dyDescent="0.25">
      <c r="A169" s="4">
        <v>44286</v>
      </c>
      <c r="B169" s="20">
        <v>20.909455291707442</v>
      </c>
      <c r="C169" s="20">
        <v>14.764040433571562</v>
      </c>
      <c r="D169" s="20">
        <v>8.1874497442000003</v>
      </c>
      <c r="E169" s="33">
        <f ca="1">IF(Tabel_FT_Inputdata[[#This Row],[Date]]&gt;=DATE(2001,9,30),AVERAGE(B166:B169),NA())</f>
        <v>21.067790373484762</v>
      </c>
      <c r="F169" s="33">
        <f ca="1">IF(Tabel_FT_Inputdata[[#This Row],[Date]]&gt;=DATE(1981,9,30),AVERAGE(C166:C169),NA())</f>
        <v>14.733452333396961</v>
      </c>
      <c r="G169" s="33">
        <f ca="1">IF(Tabel_FT_Inputdata[[#This Row],[Date]]&gt;=DATE(2001,12,31),AVERAGE(D166:D169),NA())</f>
        <v>8.4163285550250002</v>
      </c>
    </row>
    <row r="170" spans="1:7" x14ac:dyDescent="0.25">
      <c r="A170" s="4">
        <v>44377</v>
      </c>
      <c r="B170" s="20">
        <v>20.014798798688275</v>
      </c>
      <c r="C170" s="20">
        <v>13.881235432326317</v>
      </c>
      <c r="D170" s="20">
        <v>8.3693965776999999</v>
      </c>
      <c r="E170" s="33">
        <f ca="1">IF(Tabel_FT_Inputdata[[#This Row],[Date]]&gt;=DATE(2001,9,30),AVERAGE(B167:B170),NA())</f>
        <v>20.806552836005871</v>
      </c>
      <c r="F170" s="33">
        <f ca="1">IF(Tabel_FT_Inputdata[[#This Row],[Date]]&gt;=DATE(1981,9,30),AVERAGE(C167:C170),NA())</f>
        <v>14.517408089514664</v>
      </c>
      <c r="G170" s="33">
        <f ca="1">IF(Tabel_FT_Inputdata[[#This Row],[Date]]&gt;=DATE(2001,12,31),AVERAGE(D167:D170),NA())</f>
        <v>8.4347764737000013</v>
      </c>
    </row>
    <row r="171" spans="1:7" x14ac:dyDescent="0.25">
      <c r="A171" s="4">
        <v>44469</v>
      </c>
      <c r="B171" s="20">
        <v>20.00703834643204</v>
      </c>
      <c r="C171" s="20">
        <v>13.624055873289493</v>
      </c>
      <c r="D171" s="20">
        <v>8.5787987589999997</v>
      </c>
      <c r="E171" s="33">
        <f ca="1">IF(Tabel_FT_Inputdata[[#This Row],[Date]]&gt;=DATE(2001,9,30),AVERAGE(B168:B171),NA())</f>
        <v>20.491509512398078</v>
      </c>
      <c r="F171" s="33">
        <f ca="1">IF(Tabel_FT_Inputdata[[#This Row],[Date]]&gt;=DATE(1981,9,30),AVERAGE(C168:C171),NA())</f>
        <v>14.256066807913783</v>
      </c>
      <c r="G171" s="33">
        <f ca="1">IF(Tabel_FT_Inputdata[[#This Row],[Date]]&gt;=DATE(2001,12,31),AVERAGE(D168:D171),NA())</f>
        <v>8.3758141532000003</v>
      </c>
    </row>
  </sheetData>
  <mergeCells count="4">
    <mergeCell ref="E6:G6"/>
    <mergeCell ref="B3:G3"/>
    <mergeCell ref="A1:G1"/>
    <mergeCell ref="B2:G2"/>
  </mergeCells>
  <hyperlinks>
    <hyperlink ref="G4" location="Contents!A1" display="Back to Contents" xr:uid="{00000000-0004-0000-1300-000000000000}"/>
  </hyperlinks>
  <pageMargins left="0.7" right="0.7" top="0.75" bottom="0.75" header="0.3" footer="0.3"/>
  <ignoredErrors>
    <ignoredError sqref="F11:F171 G92:G171 E91:E171" formulaRange="1"/>
  </ignoredErrors>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13"/>
  <dimension ref="A1:G155"/>
  <sheetViews>
    <sheetView workbookViewId="0">
      <selection sqref="A1:D1"/>
    </sheetView>
  </sheetViews>
  <sheetFormatPr defaultColWidth="9.140625" defaultRowHeight="13.5" x14ac:dyDescent="0.25"/>
  <cols>
    <col min="1" max="1" width="11" style="3" bestFit="1" customWidth="1"/>
    <col min="2" max="2" width="48.140625" style="3" bestFit="1" customWidth="1"/>
    <col min="3" max="3" width="31.42578125" style="3" bestFit="1" customWidth="1"/>
    <col min="4" max="4" width="49.140625" style="3" bestFit="1" customWidth="1"/>
    <col min="5" max="5" width="37.5703125" style="3" customWidth="1"/>
    <col min="6" max="6" width="48.5703125" style="3" customWidth="1"/>
    <col min="7" max="16384" width="9.140625" style="3"/>
  </cols>
  <sheetData>
    <row r="1" spans="1:7" ht="26.25" customHeight="1" thickBot="1" x14ac:dyDescent="0.3">
      <c r="A1" s="89" t="s">
        <v>110</v>
      </c>
      <c r="B1" s="90"/>
      <c r="C1" s="90"/>
      <c r="D1" s="90"/>
      <c r="E1" s="16"/>
      <c r="F1" s="16"/>
      <c r="G1" s="16"/>
    </row>
    <row r="2" spans="1:7" ht="18.600000000000001" customHeight="1" x14ac:dyDescent="0.25">
      <c r="A2" s="5" t="s">
        <v>0</v>
      </c>
      <c r="B2" s="86" t="s">
        <v>111</v>
      </c>
      <c r="C2" s="86"/>
      <c r="D2" s="86"/>
      <c r="E2" s="37"/>
      <c r="F2" s="37"/>
      <c r="G2" s="37"/>
    </row>
    <row r="3" spans="1:7" x14ac:dyDescent="0.25">
      <c r="A3" s="6" t="s">
        <v>66</v>
      </c>
      <c r="B3" s="106" t="s">
        <v>112</v>
      </c>
      <c r="C3" s="106"/>
      <c r="D3" s="106"/>
      <c r="E3" s="12"/>
      <c r="G3" s="12"/>
    </row>
    <row r="4" spans="1:7" x14ac:dyDescent="0.25">
      <c r="B4" s="13"/>
      <c r="C4" s="13"/>
      <c r="D4" s="7" t="s">
        <v>68</v>
      </c>
    </row>
    <row r="5" spans="1:7" x14ac:dyDescent="0.25">
      <c r="F5" s="12"/>
    </row>
    <row r="6" spans="1:7" x14ac:dyDescent="0.25">
      <c r="A6" s="9" t="s">
        <v>70</v>
      </c>
      <c r="B6" s="9" t="s">
        <v>133</v>
      </c>
      <c r="C6" s="9" t="s">
        <v>134</v>
      </c>
      <c r="D6" s="9" t="s">
        <v>135</v>
      </c>
    </row>
    <row r="7" spans="1:7" x14ac:dyDescent="0.25">
      <c r="A7" s="10">
        <v>37986</v>
      </c>
      <c r="B7" s="25">
        <v>20.149999999999999</v>
      </c>
      <c r="C7" s="25" t="s">
        <v>166</v>
      </c>
      <c r="D7" s="25" t="s">
        <v>166</v>
      </c>
    </row>
    <row r="8" spans="1:7" x14ac:dyDescent="0.25">
      <c r="A8" s="10">
        <v>38077</v>
      </c>
      <c r="B8" s="25">
        <v>21.65</v>
      </c>
      <c r="C8" s="25"/>
      <c r="D8" s="25"/>
    </row>
    <row r="9" spans="1:7" x14ac:dyDescent="0.25">
      <c r="A9" s="10">
        <v>38168</v>
      </c>
      <c r="B9" s="25">
        <v>18.37</v>
      </c>
      <c r="C9" s="25"/>
      <c r="D9" s="25"/>
    </row>
    <row r="10" spans="1:7" x14ac:dyDescent="0.25">
      <c r="A10" s="10">
        <v>38260</v>
      </c>
      <c r="B10" s="25">
        <v>18.190000000000001</v>
      </c>
      <c r="C10" s="25"/>
      <c r="D10" s="25"/>
    </row>
    <row r="11" spans="1:7" x14ac:dyDescent="0.25">
      <c r="A11" s="10">
        <v>38352</v>
      </c>
      <c r="B11" s="25">
        <v>21.27</v>
      </c>
      <c r="C11" s="25"/>
      <c r="D11" s="25"/>
    </row>
    <row r="12" spans="1:7" x14ac:dyDescent="0.25">
      <c r="A12" s="10">
        <v>38442</v>
      </c>
      <c r="B12" s="25">
        <v>21.56</v>
      </c>
      <c r="C12" s="25"/>
      <c r="D12" s="25"/>
    </row>
    <row r="13" spans="1:7" x14ac:dyDescent="0.25">
      <c r="A13" s="10">
        <v>38533</v>
      </c>
      <c r="B13" s="25">
        <v>21.12</v>
      </c>
      <c r="C13" s="25"/>
      <c r="D13" s="25"/>
    </row>
    <row r="14" spans="1:7" x14ac:dyDescent="0.25">
      <c r="A14" s="10">
        <v>38625</v>
      </c>
      <c r="B14" s="25">
        <v>21.09</v>
      </c>
      <c r="C14" s="25"/>
      <c r="D14" s="25"/>
    </row>
    <row r="15" spans="1:7" x14ac:dyDescent="0.25">
      <c r="A15" s="10">
        <v>38717</v>
      </c>
      <c r="B15" s="25">
        <v>20.57</v>
      </c>
      <c r="C15" s="25"/>
      <c r="D15" s="25"/>
    </row>
    <row r="16" spans="1:7" x14ac:dyDescent="0.25">
      <c r="A16" s="10">
        <v>38807</v>
      </c>
      <c r="B16" s="25">
        <v>23.18</v>
      </c>
      <c r="C16" s="25"/>
      <c r="D16" s="25"/>
    </row>
    <row r="17" spans="1:4" x14ac:dyDescent="0.25">
      <c r="A17" s="10">
        <v>38898</v>
      </c>
      <c r="B17" s="25">
        <v>20.72</v>
      </c>
      <c r="C17" s="25"/>
      <c r="D17" s="25"/>
    </row>
    <row r="18" spans="1:4" x14ac:dyDescent="0.25">
      <c r="A18" s="10">
        <v>38990</v>
      </c>
      <c r="B18" s="25">
        <v>21.38</v>
      </c>
      <c r="C18" s="25"/>
      <c r="D18" s="25"/>
    </row>
    <row r="19" spans="1:4" x14ac:dyDescent="0.25">
      <c r="A19" s="10">
        <v>39082</v>
      </c>
      <c r="B19" s="25">
        <v>19.68</v>
      </c>
      <c r="C19" s="25"/>
      <c r="D19" s="25"/>
    </row>
    <row r="20" spans="1:4" x14ac:dyDescent="0.25">
      <c r="A20" s="10">
        <v>39172</v>
      </c>
      <c r="B20" s="25">
        <v>20.87</v>
      </c>
      <c r="C20" s="25"/>
      <c r="D20" s="25"/>
    </row>
    <row r="21" spans="1:4" x14ac:dyDescent="0.25">
      <c r="A21" s="10">
        <v>39263</v>
      </c>
      <c r="B21" s="25">
        <v>19.510000000000002</v>
      </c>
      <c r="C21" s="25"/>
      <c r="D21" s="25"/>
    </row>
    <row r="22" spans="1:4" x14ac:dyDescent="0.25">
      <c r="A22" s="10">
        <v>39355</v>
      </c>
      <c r="B22" s="25">
        <v>18.02</v>
      </c>
      <c r="C22" s="25"/>
      <c r="D22" s="25"/>
    </row>
    <row r="23" spans="1:4" x14ac:dyDescent="0.25">
      <c r="A23" s="10">
        <v>39447</v>
      </c>
      <c r="B23" s="25">
        <v>16.350000000000001</v>
      </c>
      <c r="C23" s="25"/>
      <c r="D23" s="25"/>
    </row>
    <row r="24" spans="1:4" x14ac:dyDescent="0.25">
      <c r="A24" s="10">
        <v>39538</v>
      </c>
      <c r="B24" s="25">
        <v>12.22</v>
      </c>
      <c r="C24" s="25"/>
      <c r="D24" s="25"/>
    </row>
    <row r="25" spans="1:4" x14ac:dyDescent="0.25">
      <c r="A25" s="10">
        <v>39629</v>
      </c>
      <c r="B25" s="25">
        <v>7.69</v>
      </c>
      <c r="C25" s="25"/>
      <c r="D25" s="25"/>
    </row>
    <row r="26" spans="1:4" x14ac:dyDescent="0.25">
      <c r="A26" s="10">
        <v>39721</v>
      </c>
      <c r="B26" s="25">
        <v>5.84</v>
      </c>
      <c r="C26" s="25"/>
      <c r="D26" s="25"/>
    </row>
    <row r="27" spans="1:4" x14ac:dyDescent="0.25">
      <c r="A27" s="10">
        <v>39813</v>
      </c>
      <c r="B27" s="25">
        <v>-2.79</v>
      </c>
      <c r="C27" s="25"/>
      <c r="D27" s="25"/>
    </row>
    <row r="28" spans="1:4" x14ac:dyDescent="0.25">
      <c r="A28" s="10">
        <v>39903</v>
      </c>
      <c r="B28" s="25">
        <v>-1.87</v>
      </c>
      <c r="C28" s="25"/>
      <c r="D28" s="25"/>
    </row>
    <row r="29" spans="1:4" x14ac:dyDescent="0.25">
      <c r="A29" s="10">
        <v>39994</v>
      </c>
      <c r="B29" s="25">
        <v>-5.13</v>
      </c>
      <c r="C29" s="25"/>
      <c r="D29" s="25"/>
    </row>
    <row r="30" spans="1:4" x14ac:dyDescent="0.25">
      <c r="A30" s="10">
        <v>40086</v>
      </c>
      <c r="B30" s="25">
        <v>-4.3499999999999996</v>
      </c>
      <c r="C30" s="25"/>
      <c r="D30" s="25"/>
    </row>
    <row r="31" spans="1:4" x14ac:dyDescent="0.25">
      <c r="A31" s="10">
        <v>40178</v>
      </c>
      <c r="B31" s="25">
        <v>-6.46</v>
      </c>
      <c r="C31" s="25"/>
      <c r="D31" s="25"/>
    </row>
    <row r="32" spans="1:4" x14ac:dyDescent="0.25">
      <c r="A32" s="10">
        <v>40268</v>
      </c>
      <c r="B32" s="25">
        <v>6.24</v>
      </c>
      <c r="C32" s="25"/>
      <c r="D32" s="25"/>
    </row>
    <row r="33" spans="1:4" x14ac:dyDescent="0.25">
      <c r="A33" s="10">
        <v>40359</v>
      </c>
      <c r="B33" s="25">
        <v>1.94</v>
      </c>
      <c r="C33" s="25"/>
      <c r="D33" s="25"/>
    </row>
    <row r="34" spans="1:4" x14ac:dyDescent="0.25">
      <c r="A34" s="10">
        <v>40451</v>
      </c>
      <c r="B34" s="25">
        <v>1.54</v>
      </c>
      <c r="C34" s="25"/>
      <c r="D34" s="25"/>
    </row>
    <row r="35" spans="1:4" x14ac:dyDescent="0.25">
      <c r="A35" s="10">
        <v>40543</v>
      </c>
      <c r="B35" s="25">
        <v>1.67</v>
      </c>
      <c r="C35" s="25"/>
      <c r="D35" s="25"/>
    </row>
    <row r="36" spans="1:4" x14ac:dyDescent="0.25">
      <c r="A36" s="10">
        <v>40633</v>
      </c>
      <c r="B36" s="25">
        <v>4.74</v>
      </c>
      <c r="C36" s="25"/>
      <c r="D36" s="25"/>
    </row>
    <row r="37" spans="1:4" x14ac:dyDescent="0.25">
      <c r="A37" s="10">
        <v>40724</v>
      </c>
      <c r="B37" s="25">
        <v>4.7300000000000004</v>
      </c>
      <c r="C37" s="25"/>
      <c r="D37" s="25"/>
    </row>
    <row r="38" spans="1:4" x14ac:dyDescent="0.25">
      <c r="A38" s="10">
        <v>40816</v>
      </c>
      <c r="B38" s="25">
        <v>3.05</v>
      </c>
      <c r="C38" s="25"/>
      <c r="D38" s="25"/>
    </row>
    <row r="39" spans="1:4" x14ac:dyDescent="0.25">
      <c r="A39" s="10">
        <v>40908</v>
      </c>
      <c r="B39" s="25">
        <v>1.32</v>
      </c>
      <c r="C39" s="25"/>
      <c r="D39" s="25"/>
    </row>
    <row r="40" spans="1:4" x14ac:dyDescent="0.25">
      <c r="A40" s="10">
        <v>40999</v>
      </c>
      <c r="B40" s="25">
        <v>6.7</v>
      </c>
      <c r="C40" s="25"/>
      <c r="D40" s="25"/>
    </row>
    <row r="41" spans="1:4" x14ac:dyDescent="0.25">
      <c r="A41" s="10">
        <v>41090</v>
      </c>
      <c r="B41" s="25">
        <v>3.04</v>
      </c>
      <c r="C41" s="25"/>
      <c r="D41" s="25"/>
    </row>
    <row r="42" spans="1:4" x14ac:dyDescent="0.25">
      <c r="A42" s="10">
        <v>41182</v>
      </c>
      <c r="B42" s="25">
        <v>3.03</v>
      </c>
      <c r="C42" s="25"/>
      <c r="D42" s="25"/>
    </row>
    <row r="43" spans="1:4" x14ac:dyDescent="0.25">
      <c r="A43" s="10">
        <v>41274</v>
      </c>
      <c r="B43" s="25">
        <v>2.7</v>
      </c>
      <c r="C43" s="25"/>
      <c r="D43" s="25"/>
    </row>
    <row r="44" spans="1:4" x14ac:dyDescent="0.25">
      <c r="A44" s="10">
        <v>41364</v>
      </c>
      <c r="B44" s="25">
        <v>7.3</v>
      </c>
      <c r="C44" s="25"/>
      <c r="D44" s="25"/>
    </row>
    <row r="45" spans="1:4" x14ac:dyDescent="0.25">
      <c r="A45" s="10">
        <v>41455</v>
      </c>
      <c r="B45" s="25">
        <v>7.57</v>
      </c>
      <c r="C45" s="25"/>
      <c r="D45" s="25"/>
    </row>
    <row r="46" spans="1:4" x14ac:dyDescent="0.25">
      <c r="A46" s="10">
        <v>41547</v>
      </c>
      <c r="B46" s="25">
        <v>6.5</v>
      </c>
      <c r="C46" s="25"/>
      <c r="D46" s="25"/>
    </row>
    <row r="47" spans="1:4" x14ac:dyDescent="0.25">
      <c r="A47" s="10">
        <v>41639</v>
      </c>
      <c r="B47" s="25">
        <v>5.77</v>
      </c>
      <c r="C47" s="25"/>
      <c r="D47" s="25"/>
    </row>
    <row r="48" spans="1:4" x14ac:dyDescent="0.25">
      <c r="A48" s="10">
        <v>41729</v>
      </c>
      <c r="B48" s="25">
        <v>9.7100000000000009</v>
      </c>
      <c r="C48" s="25"/>
      <c r="D48" s="25"/>
    </row>
    <row r="49" spans="1:4" x14ac:dyDescent="0.25">
      <c r="A49" s="10">
        <v>41820</v>
      </c>
      <c r="B49" s="25">
        <v>10.61</v>
      </c>
      <c r="C49" s="25"/>
      <c r="D49" s="25"/>
    </row>
    <row r="50" spans="1:4" x14ac:dyDescent="0.25">
      <c r="A50" s="10">
        <v>41912</v>
      </c>
      <c r="B50" s="25">
        <v>10.3</v>
      </c>
      <c r="C50" s="25"/>
      <c r="D50" s="25"/>
    </row>
    <row r="51" spans="1:4" x14ac:dyDescent="0.25">
      <c r="A51" s="10">
        <v>42004</v>
      </c>
      <c r="B51" s="25">
        <v>5.33</v>
      </c>
      <c r="C51" s="25"/>
      <c r="D51" s="25"/>
    </row>
    <row r="52" spans="1:4" x14ac:dyDescent="0.25">
      <c r="A52" s="10">
        <v>42094</v>
      </c>
      <c r="B52" s="25">
        <v>11.37</v>
      </c>
      <c r="C52" s="25"/>
      <c r="D52" s="25"/>
    </row>
    <row r="53" spans="1:4" x14ac:dyDescent="0.25">
      <c r="A53" s="10">
        <v>42185</v>
      </c>
      <c r="B53" s="25">
        <v>12.15</v>
      </c>
      <c r="C53" s="25"/>
      <c r="D53" s="25"/>
    </row>
    <row r="54" spans="1:4" x14ac:dyDescent="0.25">
      <c r="A54" s="10">
        <v>42277</v>
      </c>
      <c r="B54" s="25">
        <v>10.62</v>
      </c>
      <c r="C54" s="25"/>
      <c r="D54" s="25"/>
    </row>
    <row r="55" spans="1:4" x14ac:dyDescent="0.25">
      <c r="A55" s="10">
        <v>42369</v>
      </c>
      <c r="B55" s="25">
        <v>8.84</v>
      </c>
      <c r="C55" s="25"/>
      <c r="D55" s="25"/>
    </row>
    <row r="56" spans="1:4" x14ac:dyDescent="0.25">
      <c r="A56" s="10">
        <v>42460</v>
      </c>
      <c r="B56" s="25">
        <v>10.09</v>
      </c>
      <c r="C56" s="25"/>
      <c r="D56" s="25"/>
    </row>
    <row r="57" spans="1:4" x14ac:dyDescent="0.25">
      <c r="A57" s="10">
        <v>42551</v>
      </c>
      <c r="B57" s="25">
        <v>10.87</v>
      </c>
      <c r="C57" s="25"/>
      <c r="D57" s="25"/>
    </row>
    <row r="58" spans="1:4" x14ac:dyDescent="0.25">
      <c r="A58" s="10">
        <v>42643</v>
      </c>
      <c r="B58" s="25">
        <v>11.33</v>
      </c>
      <c r="C58" s="25"/>
      <c r="D58" s="25"/>
    </row>
    <row r="59" spans="1:4" x14ac:dyDescent="0.25">
      <c r="A59" s="10">
        <v>42735</v>
      </c>
      <c r="B59" s="25">
        <v>11.62</v>
      </c>
      <c r="C59" s="25"/>
      <c r="D59" s="25"/>
    </row>
    <row r="60" spans="1:4" x14ac:dyDescent="0.25">
      <c r="A60" s="10">
        <v>42825</v>
      </c>
      <c r="B60" s="25">
        <v>17.940000000000001</v>
      </c>
      <c r="C60" s="25"/>
      <c r="D60" s="25"/>
    </row>
    <row r="61" spans="1:4" x14ac:dyDescent="0.25">
      <c r="A61" s="10">
        <v>42916</v>
      </c>
      <c r="B61" s="25">
        <v>16.61</v>
      </c>
      <c r="C61" s="25"/>
      <c r="D61" s="25"/>
    </row>
    <row r="62" spans="1:4" x14ac:dyDescent="0.25">
      <c r="A62" s="10">
        <v>43008</v>
      </c>
      <c r="B62" s="25">
        <v>15.25</v>
      </c>
      <c r="C62" s="25"/>
      <c r="D62" s="25"/>
    </row>
    <row r="63" spans="1:4" x14ac:dyDescent="0.25">
      <c r="A63" s="10">
        <v>43100</v>
      </c>
      <c r="B63" s="25">
        <v>14.32</v>
      </c>
      <c r="C63" s="25"/>
      <c r="D63" s="25"/>
    </row>
    <row r="64" spans="1:4" x14ac:dyDescent="0.25">
      <c r="A64" s="10">
        <v>43190</v>
      </c>
      <c r="B64" s="25">
        <v>13.39</v>
      </c>
      <c r="C64" s="25"/>
      <c r="D64" s="25"/>
    </row>
    <row r="65" spans="1:4" x14ac:dyDescent="0.25">
      <c r="A65" s="10">
        <v>43281</v>
      </c>
      <c r="B65" s="25">
        <v>12.61</v>
      </c>
      <c r="C65" s="25"/>
      <c r="D65" s="25"/>
    </row>
    <row r="66" spans="1:4" x14ac:dyDescent="0.25">
      <c r="A66" s="10">
        <v>43373</v>
      </c>
      <c r="B66" s="25">
        <v>11.34</v>
      </c>
      <c r="C66" s="25"/>
      <c r="D66" s="25"/>
    </row>
    <row r="67" spans="1:4" x14ac:dyDescent="0.25">
      <c r="A67" s="10">
        <v>43465</v>
      </c>
      <c r="B67" s="25">
        <v>10.32</v>
      </c>
      <c r="C67" s="25"/>
      <c r="D67" s="25"/>
    </row>
    <row r="68" spans="1:4" x14ac:dyDescent="0.25">
      <c r="A68" s="10">
        <v>43555</v>
      </c>
      <c r="B68" s="25">
        <v>9.25</v>
      </c>
      <c r="C68" s="25"/>
      <c r="D68" s="25"/>
    </row>
    <row r="69" spans="1:4" x14ac:dyDescent="0.25">
      <c r="A69" s="10">
        <v>43646</v>
      </c>
      <c r="B69" s="25">
        <v>9.6</v>
      </c>
      <c r="C69" s="25"/>
      <c r="D69" s="25"/>
    </row>
    <row r="70" spans="1:4" x14ac:dyDescent="0.25">
      <c r="A70" s="10">
        <v>43738</v>
      </c>
      <c r="B70" s="25">
        <v>7.93</v>
      </c>
      <c r="C70" s="25"/>
      <c r="D70" s="25"/>
    </row>
    <row r="71" spans="1:4" x14ac:dyDescent="0.25">
      <c r="A71" s="10">
        <v>43830</v>
      </c>
      <c r="B71" s="25">
        <v>7.77</v>
      </c>
      <c r="C71" s="25"/>
      <c r="D71" s="25"/>
    </row>
    <row r="72" spans="1:4" x14ac:dyDescent="0.25">
      <c r="A72" s="10">
        <v>43921</v>
      </c>
      <c r="B72" s="25">
        <v>-4.3099999999999996</v>
      </c>
      <c r="C72" s="25"/>
      <c r="D72" s="25"/>
    </row>
    <row r="73" spans="1:4" x14ac:dyDescent="0.25">
      <c r="A73" s="10">
        <v>44012</v>
      </c>
      <c r="B73" s="25">
        <v>2.42</v>
      </c>
      <c r="C73" s="25"/>
      <c r="D73" s="25"/>
    </row>
    <row r="74" spans="1:4" x14ac:dyDescent="0.25">
      <c r="A74" s="10">
        <v>44104</v>
      </c>
      <c r="B74" s="25">
        <v>4.4400000000000004</v>
      </c>
      <c r="C74" s="25"/>
      <c r="D74" s="25"/>
    </row>
    <row r="75" spans="1:4" x14ac:dyDescent="0.25">
      <c r="A75" s="10">
        <v>44196</v>
      </c>
      <c r="B75" s="25">
        <v>5.16</v>
      </c>
      <c r="C75" s="25"/>
      <c r="D75" s="25"/>
    </row>
    <row r="76" spans="1:4" x14ac:dyDescent="0.25">
      <c r="A76" s="10">
        <v>44286</v>
      </c>
      <c r="B76" s="25">
        <v>11.98</v>
      </c>
      <c r="C76" s="25"/>
      <c r="D76" s="25"/>
    </row>
    <row r="77" spans="1:4" x14ac:dyDescent="0.25">
      <c r="A77" s="10">
        <v>44377</v>
      </c>
      <c r="B77" s="25">
        <v>11.2</v>
      </c>
      <c r="C77" s="25"/>
      <c r="D77" s="25"/>
    </row>
    <row r="78" spans="1:4" x14ac:dyDescent="0.25">
      <c r="A78" s="10">
        <v>44469</v>
      </c>
      <c r="B78" s="25">
        <v>11.51</v>
      </c>
      <c r="C78" s="25"/>
      <c r="D78" s="25"/>
    </row>
    <row r="79" spans="1:4" x14ac:dyDescent="0.25">
      <c r="A79" s="21"/>
    </row>
    <row r="80" spans="1:4"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row r="88" spans="1:1" x14ac:dyDescent="0.25">
      <c r="A88" s="21"/>
    </row>
    <row r="89" spans="1:1" x14ac:dyDescent="0.25">
      <c r="A89" s="21"/>
    </row>
    <row r="90" spans="1:1" x14ac:dyDescent="0.25">
      <c r="A90" s="21"/>
    </row>
    <row r="91" spans="1:1" x14ac:dyDescent="0.25">
      <c r="A91" s="21"/>
    </row>
    <row r="92" spans="1:1" x14ac:dyDescent="0.25">
      <c r="A92" s="21"/>
    </row>
    <row r="93" spans="1:1" x14ac:dyDescent="0.25">
      <c r="A93" s="21"/>
    </row>
    <row r="94" spans="1:1" x14ac:dyDescent="0.25">
      <c r="A94" s="21"/>
    </row>
    <row r="95" spans="1:1" x14ac:dyDescent="0.25">
      <c r="A95" s="21"/>
    </row>
    <row r="96" spans="1:1" x14ac:dyDescent="0.25">
      <c r="A96" s="21"/>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sheetData>
  <mergeCells count="3">
    <mergeCell ref="B2:D2"/>
    <mergeCell ref="A1:D1"/>
    <mergeCell ref="B3:D3"/>
  </mergeCells>
  <hyperlinks>
    <hyperlink ref="D4" location="Contents!A1" display="Back to Contents" xr:uid="{00000000-0004-0000-1500-000000000000}"/>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14"/>
  <dimension ref="A1:I208"/>
  <sheetViews>
    <sheetView workbookViewId="0">
      <selection sqref="A1:G1"/>
    </sheetView>
  </sheetViews>
  <sheetFormatPr defaultColWidth="9.140625" defaultRowHeight="13.5" x14ac:dyDescent="0.25"/>
  <cols>
    <col min="1" max="1" width="11" style="3" bestFit="1" customWidth="1"/>
    <col min="2" max="2" width="19.7109375" style="3" bestFit="1" customWidth="1"/>
    <col min="3" max="3" width="18.5703125" style="3" bestFit="1" customWidth="1"/>
    <col min="4" max="4" width="16.7109375" style="3" bestFit="1" customWidth="1"/>
    <col min="5" max="5" width="12.7109375" style="3" customWidth="1"/>
    <col min="6" max="6" width="18.7109375" style="3" customWidth="1"/>
    <col min="7" max="7" width="14.7109375" style="3" bestFit="1" customWidth="1"/>
    <col min="8" max="8" width="15.42578125" style="3" bestFit="1" customWidth="1"/>
    <col min="9" max="9" width="19.28515625" style="3" customWidth="1"/>
    <col min="10" max="16384" width="9.140625" style="3"/>
  </cols>
  <sheetData>
    <row r="1" spans="1:9" ht="26.25" customHeight="1" thickBot="1" x14ac:dyDescent="0.3">
      <c r="A1" s="89" t="s">
        <v>150</v>
      </c>
      <c r="B1" s="90"/>
      <c r="C1" s="90"/>
      <c r="D1" s="90"/>
      <c r="E1" s="90"/>
      <c r="F1" s="90"/>
      <c r="G1" s="90"/>
      <c r="H1" s="16"/>
      <c r="I1" s="16"/>
    </row>
    <row r="2" spans="1:9" ht="115.15" customHeight="1" x14ac:dyDescent="0.25">
      <c r="A2" s="5" t="s">
        <v>0</v>
      </c>
      <c r="B2" s="86" t="s">
        <v>151</v>
      </c>
      <c r="C2" s="86"/>
      <c r="D2" s="86"/>
      <c r="E2" s="86"/>
      <c r="F2" s="86"/>
      <c r="G2" s="86"/>
      <c r="H2" s="11"/>
      <c r="I2" s="11"/>
    </row>
    <row r="3" spans="1:9" ht="15" customHeight="1" x14ac:dyDescent="0.25">
      <c r="A3" s="6" t="s">
        <v>66</v>
      </c>
      <c r="B3" s="106" t="s">
        <v>113</v>
      </c>
      <c r="C3" s="106"/>
      <c r="D3" s="106"/>
      <c r="E3" s="106"/>
      <c r="F3" s="106"/>
      <c r="G3" s="106"/>
      <c r="H3" s="35"/>
      <c r="I3" s="35"/>
    </row>
    <row r="4" spans="1:9" x14ac:dyDescent="0.25">
      <c r="B4" s="13"/>
      <c r="C4" s="13"/>
      <c r="D4" s="13"/>
      <c r="E4" s="9"/>
      <c r="G4" s="7" t="s">
        <v>68</v>
      </c>
    </row>
    <row r="6" spans="1:9" x14ac:dyDescent="0.25">
      <c r="A6" s="22" t="s">
        <v>70</v>
      </c>
      <c r="B6" s="22" t="s">
        <v>9</v>
      </c>
      <c r="C6" s="22" t="s">
        <v>152</v>
      </c>
      <c r="D6" s="22" t="s">
        <v>153</v>
      </c>
    </row>
    <row r="7" spans="1:9" x14ac:dyDescent="0.25">
      <c r="A7" s="10">
        <v>26023</v>
      </c>
      <c r="B7" s="78">
        <v>2.5279944768538676E-4</v>
      </c>
      <c r="C7" s="78">
        <v>-0.13057927084763832</v>
      </c>
      <c r="D7" s="78">
        <v>0.13108486974300909</v>
      </c>
    </row>
    <row r="8" spans="1:9" x14ac:dyDescent="0.25">
      <c r="A8" s="10">
        <v>26114</v>
      </c>
      <c r="B8" s="78">
        <v>-0.15839114860795234</v>
      </c>
      <c r="C8" s="78">
        <v>-0.34267496847140877</v>
      </c>
      <c r="D8" s="78">
        <v>2.589267125550411E-2</v>
      </c>
    </row>
    <row r="9" spans="1:9" x14ac:dyDescent="0.25">
      <c r="A9" s="10">
        <v>26206</v>
      </c>
      <c r="B9" s="78">
        <v>-0.27617356458668846</v>
      </c>
      <c r="C9" s="78">
        <v>-0.48812442120508798</v>
      </c>
      <c r="D9" s="78">
        <v>-6.4222707968288925E-2</v>
      </c>
    </row>
    <row r="10" spans="1:9" x14ac:dyDescent="0.25">
      <c r="A10" s="10">
        <v>26298</v>
      </c>
      <c r="B10" s="78">
        <v>7.9981312400066465E-2</v>
      </c>
      <c r="C10" s="78">
        <v>0.14022757068451855</v>
      </c>
      <c r="D10" s="78">
        <v>1.9735054115614378E-2</v>
      </c>
    </row>
    <row r="11" spans="1:9" x14ac:dyDescent="0.25">
      <c r="A11" s="10">
        <v>26389</v>
      </c>
      <c r="B11" s="78">
        <v>0.43205378346515855</v>
      </c>
      <c r="C11" s="78">
        <v>0.68331491712883852</v>
      </c>
      <c r="D11" s="78">
        <v>0.18079264980147858</v>
      </c>
    </row>
    <row r="12" spans="1:9" x14ac:dyDescent="0.25">
      <c r="A12" s="10">
        <v>26480</v>
      </c>
      <c r="B12" s="78">
        <v>0.40616882723479397</v>
      </c>
      <c r="C12" s="78">
        <v>0.49752467734018624</v>
      </c>
      <c r="D12" s="78">
        <v>0.31481297712940171</v>
      </c>
    </row>
    <row r="13" spans="1:9" x14ac:dyDescent="0.25">
      <c r="A13" s="10">
        <v>26572</v>
      </c>
      <c r="B13" s="78">
        <v>0.42878556660173378</v>
      </c>
      <c r="C13" s="78">
        <v>0.357795293299561</v>
      </c>
      <c r="D13" s="78">
        <v>0.49977583990390656</v>
      </c>
    </row>
    <row r="14" spans="1:9" x14ac:dyDescent="0.25">
      <c r="A14" s="10">
        <v>26664</v>
      </c>
      <c r="B14" s="78">
        <v>0.41162385459837419</v>
      </c>
      <c r="C14" s="78">
        <v>0.15929844542483884</v>
      </c>
      <c r="D14" s="78">
        <v>0.66394926377190955</v>
      </c>
    </row>
    <row r="15" spans="1:9" x14ac:dyDescent="0.25">
      <c r="A15" s="10">
        <v>26754</v>
      </c>
      <c r="B15" s="78">
        <v>0.71517395081858881</v>
      </c>
      <c r="C15" s="78">
        <v>0.54266393455187911</v>
      </c>
      <c r="D15" s="78">
        <v>0.88768396708529862</v>
      </c>
    </row>
    <row r="16" spans="1:9" x14ac:dyDescent="0.25">
      <c r="A16" s="10">
        <v>26845</v>
      </c>
      <c r="B16" s="78">
        <v>1.0901980822705386</v>
      </c>
      <c r="C16" s="78">
        <v>1.036749040393226</v>
      </c>
      <c r="D16" s="78">
        <v>1.1436471241478512</v>
      </c>
    </row>
    <row r="17" spans="1:4" x14ac:dyDescent="0.25">
      <c r="A17" s="10">
        <v>26937</v>
      </c>
      <c r="B17" s="78">
        <v>0.94715698642426527</v>
      </c>
      <c r="C17" s="78">
        <v>0.69160378807122325</v>
      </c>
      <c r="D17" s="78">
        <v>1.2027101847773074</v>
      </c>
    </row>
    <row r="18" spans="1:4" x14ac:dyDescent="0.25">
      <c r="A18" s="10">
        <v>27029</v>
      </c>
      <c r="B18" s="78">
        <v>0.92528007165996473</v>
      </c>
      <c r="C18" s="78">
        <v>0.56369179277062453</v>
      </c>
      <c r="D18" s="78">
        <v>1.286868350549305</v>
      </c>
    </row>
    <row r="19" spans="1:4" x14ac:dyDescent="0.25">
      <c r="A19" s="10">
        <v>27119</v>
      </c>
      <c r="B19" s="78">
        <v>0.34148033999964911</v>
      </c>
      <c r="C19" s="78">
        <v>-0.40836124847325489</v>
      </c>
      <c r="D19" s="78">
        <v>1.091321928472553</v>
      </c>
    </row>
    <row r="20" spans="1:4" x14ac:dyDescent="0.25">
      <c r="A20" s="10">
        <v>27210</v>
      </c>
      <c r="B20" s="78">
        <v>0.49879924841247991</v>
      </c>
      <c r="C20" s="78">
        <v>-4.1234707355432387E-2</v>
      </c>
      <c r="D20" s="78">
        <v>1.0388332041803923</v>
      </c>
    </row>
    <row r="21" spans="1:4" x14ac:dyDescent="0.25">
      <c r="A21" s="10">
        <v>27302</v>
      </c>
      <c r="B21" s="78">
        <v>0.17395742056416202</v>
      </c>
      <c r="C21" s="78">
        <v>-0.4310821291170055</v>
      </c>
      <c r="D21" s="78">
        <v>0.77899697024532955</v>
      </c>
    </row>
    <row r="22" spans="1:4" x14ac:dyDescent="0.25">
      <c r="A22" s="10">
        <v>27394</v>
      </c>
      <c r="B22" s="78">
        <v>0.327968974976523</v>
      </c>
      <c r="C22" s="78">
        <v>-4.4356294247438234E-2</v>
      </c>
      <c r="D22" s="78">
        <v>0.70029424420048425</v>
      </c>
    </row>
    <row r="23" spans="1:4" x14ac:dyDescent="0.25">
      <c r="A23" s="10">
        <v>27484</v>
      </c>
      <c r="B23" s="78">
        <v>0.4164490992740475</v>
      </c>
      <c r="C23" s="78">
        <v>0.205414507355271</v>
      </c>
      <c r="D23" s="78">
        <v>0.62748369119282399</v>
      </c>
    </row>
    <row r="24" spans="1:4" x14ac:dyDescent="0.25">
      <c r="A24" s="10">
        <v>27575</v>
      </c>
      <c r="B24" s="78">
        <v>0.61353477870377349</v>
      </c>
      <c r="C24" s="78">
        <v>0.55123374737467168</v>
      </c>
      <c r="D24" s="78">
        <v>0.67583581003287541</v>
      </c>
    </row>
    <row r="25" spans="1:4" x14ac:dyDescent="0.25">
      <c r="A25" s="10">
        <v>27667</v>
      </c>
      <c r="B25" s="78">
        <v>0.30619320556748153</v>
      </c>
      <c r="C25" s="78">
        <v>-2.3993510349706794E-2</v>
      </c>
      <c r="D25" s="78">
        <v>0.63637992148466982</v>
      </c>
    </row>
    <row r="26" spans="1:4" x14ac:dyDescent="0.25">
      <c r="A26" s="10">
        <v>27759</v>
      </c>
      <c r="B26" s="78">
        <v>0.41750027773129994</v>
      </c>
      <c r="C26" s="78">
        <v>0.1874295221442378</v>
      </c>
      <c r="D26" s="78">
        <v>0.64757103331836208</v>
      </c>
    </row>
    <row r="27" spans="1:4" x14ac:dyDescent="0.25">
      <c r="A27" s="10">
        <v>27850</v>
      </c>
      <c r="B27" s="78">
        <v>0.30910516923080467</v>
      </c>
      <c r="C27" s="78">
        <v>-1.3733607428105362E-2</v>
      </c>
      <c r="D27" s="78">
        <v>0.6319439458897147</v>
      </c>
    </row>
    <row r="28" spans="1:4" x14ac:dyDescent="0.25">
      <c r="A28" s="10">
        <v>27941</v>
      </c>
      <c r="B28" s="78">
        <v>0.58070046355053628</v>
      </c>
      <c r="C28" s="78">
        <v>0.42499319365779925</v>
      </c>
      <c r="D28" s="78">
        <v>0.73640773344327326</v>
      </c>
    </row>
    <row r="29" spans="1:4" x14ac:dyDescent="0.25">
      <c r="A29" s="10">
        <v>28033</v>
      </c>
      <c r="B29" s="78">
        <v>0.41750214139246378</v>
      </c>
      <c r="C29" s="78">
        <v>0.14133538047791924</v>
      </c>
      <c r="D29" s="78">
        <v>0.69366890230700828</v>
      </c>
    </row>
    <row r="30" spans="1:4" x14ac:dyDescent="0.25">
      <c r="A30" s="10">
        <v>28125</v>
      </c>
      <c r="B30" s="78">
        <v>0.39682734054277702</v>
      </c>
      <c r="C30" s="78">
        <v>0.1106203650420074</v>
      </c>
      <c r="D30" s="78">
        <v>0.68303431604354659</v>
      </c>
    </row>
    <row r="31" spans="1:4" x14ac:dyDescent="0.25">
      <c r="A31" s="10">
        <v>28215</v>
      </c>
      <c r="B31" s="78">
        <v>0.42063392472897232</v>
      </c>
      <c r="C31" s="78">
        <v>0.2590899606930232</v>
      </c>
      <c r="D31" s="78">
        <v>0.58217788876492149</v>
      </c>
    </row>
    <row r="32" spans="1:4" x14ac:dyDescent="0.25">
      <c r="A32" s="10">
        <v>28306</v>
      </c>
      <c r="B32" s="78">
        <v>0.4786782424205871</v>
      </c>
      <c r="C32" s="78">
        <v>0.46512282711874303</v>
      </c>
      <c r="D32" s="78">
        <v>0.49223365772243122</v>
      </c>
    </row>
    <row r="33" spans="1:4" x14ac:dyDescent="0.25">
      <c r="A33" s="10">
        <v>28398</v>
      </c>
      <c r="B33" s="78">
        <v>0.53865196075796473</v>
      </c>
      <c r="C33" s="78">
        <v>0.67561505278658951</v>
      </c>
      <c r="D33" s="78">
        <v>0.40168886872933995</v>
      </c>
    </row>
    <row r="34" spans="1:4" x14ac:dyDescent="0.25">
      <c r="A34" s="10">
        <v>28490</v>
      </c>
      <c r="B34" s="78">
        <v>0.63025376058477156</v>
      </c>
      <c r="C34" s="78">
        <v>0.91101961968131695</v>
      </c>
      <c r="D34" s="78">
        <v>0.34948790148822612</v>
      </c>
    </row>
    <row r="35" spans="1:4" x14ac:dyDescent="0.25">
      <c r="A35" s="10">
        <v>28580</v>
      </c>
      <c r="B35" s="78">
        <v>0.72573791384528397</v>
      </c>
      <c r="C35" s="78">
        <v>1.0959270667370518</v>
      </c>
      <c r="D35" s="78">
        <v>0.35554876095351612</v>
      </c>
    </row>
    <row r="36" spans="1:4" x14ac:dyDescent="0.25">
      <c r="A36" s="10">
        <v>28671</v>
      </c>
      <c r="B36" s="78">
        <v>0.65526197014374099</v>
      </c>
      <c r="C36" s="78">
        <v>0.94982413786634257</v>
      </c>
      <c r="D36" s="78">
        <v>0.36069980242113947</v>
      </c>
    </row>
    <row r="37" spans="1:4" x14ac:dyDescent="0.25">
      <c r="A37" s="10">
        <v>28763</v>
      </c>
      <c r="B37" s="78">
        <v>0.65098186451373996</v>
      </c>
      <c r="C37" s="78">
        <v>0.87534539621318419</v>
      </c>
      <c r="D37" s="78">
        <v>0.42661833281429573</v>
      </c>
    </row>
    <row r="38" spans="1:4" x14ac:dyDescent="0.25">
      <c r="A38" s="10">
        <v>28855</v>
      </c>
      <c r="B38" s="78">
        <v>0.81443058272013835</v>
      </c>
      <c r="C38" s="78">
        <v>1.0874467458789323</v>
      </c>
      <c r="D38" s="78">
        <v>0.5414144195613444</v>
      </c>
    </row>
    <row r="39" spans="1:4" x14ac:dyDescent="0.25">
      <c r="A39" s="10">
        <v>28945</v>
      </c>
      <c r="B39" s="78">
        <v>0.99391741491639352</v>
      </c>
      <c r="C39" s="78">
        <v>1.3238931330673021</v>
      </c>
      <c r="D39" s="78">
        <v>0.66394169676548498</v>
      </c>
    </row>
    <row r="40" spans="1:4" x14ac:dyDescent="0.25">
      <c r="A40" s="10">
        <v>29036</v>
      </c>
      <c r="B40" s="78">
        <v>0.86200151545257664</v>
      </c>
      <c r="C40" s="78">
        <v>1.1221492095583918</v>
      </c>
      <c r="D40" s="78">
        <v>0.60185382134676157</v>
      </c>
    </row>
    <row r="41" spans="1:4" x14ac:dyDescent="0.25">
      <c r="A41" s="10">
        <v>29128</v>
      </c>
      <c r="B41" s="78">
        <v>0.68041079936754878</v>
      </c>
      <c r="C41" s="78">
        <v>0.86689850271106594</v>
      </c>
      <c r="D41" s="78">
        <v>0.49392309602403173</v>
      </c>
    </row>
    <row r="42" spans="1:4" x14ac:dyDescent="0.25">
      <c r="A42" s="10">
        <v>29220</v>
      </c>
      <c r="B42" s="78">
        <v>0.58949547292646964</v>
      </c>
      <c r="C42" s="78">
        <v>0.74482254022958461</v>
      </c>
      <c r="D42" s="78">
        <v>0.43416840562335474</v>
      </c>
    </row>
    <row r="43" spans="1:4" x14ac:dyDescent="0.25">
      <c r="A43" s="10">
        <v>29311</v>
      </c>
      <c r="B43" s="78">
        <v>0.23710937025428311</v>
      </c>
      <c r="C43" s="78">
        <v>0.23720722910404313</v>
      </c>
      <c r="D43" s="78">
        <v>0.23701151140452309</v>
      </c>
    </row>
    <row r="44" spans="1:4" x14ac:dyDescent="0.25">
      <c r="A44" s="10">
        <v>29402</v>
      </c>
      <c r="B44" s="78">
        <v>0.34174806272158575</v>
      </c>
      <c r="C44" s="78">
        <v>0.48798004028380559</v>
      </c>
      <c r="D44" s="78">
        <v>0.19551608515936586</v>
      </c>
    </row>
    <row r="45" spans="1:4" x14ac:dyDescent="0.25">
      <c r="A45" s="10">
        <v>29494</v>
      </c>
      <c r="B45" s="78">
        <v>0.1566837740443397</v>
      </c>
      <c r="C45" s="78">
        <v>0.26732352574130847</v>
      </c>
      <c r="D45" s="78">
        <v>4.6044022347370948E-2</v>
      </c>
    </row>
    <row r="46" spans="1:4" x14ac:dyDescent="0.25">
      <c r="A46" s="10">
        <v>29586</v>
      </c>
      <c r="B46" s="78">
        <v>-0.21152607403035262</v>
      </c>
      <c r="C46" s="78">
        <v>-0.2514805511316956</v>
      </c>
      <c r="D46" s="78">
        <v>-0.17157159692900964</v>
      </c>
    </row>
    <row r="47" spans="1:4" x14ac:dyDescent="0.25">
      <c r="A47" s="10">
        <v>29676</v>
      </c>
      <c r="B47" s="78">
        <v>-0.65204706179411032</v>
      </c>
      <c r="C47" s="78">
        <v>-0.86377016247998095</v>
      </c>
      <c r="D47" s="78">
        <v>-0.44032396110823963</v>
      </c>
    </row>
    <row r="48" spans="1:4" x14ac:dyDescent="0.25">
      <c r="A48" s="10">
        <v>29767</v>
      </c>
      <c r="B48" s="78">
        <v>-0.87344291314342515</v>
      </c>
      <c r="C48" s="78">
        <v>-1.0738353033087</v>
      </c>
      <c r="D48" s="78">
        <v>-0.67305052297815016</v>
      </c>
    </row>
    <row r="49" spans="1:4" x14ac:dyDescent="0.25">
      <c r="A49" s="10">
        <v>29859</v>
      </c>
      <c r="B49" s="78">
        <v>-1.0942681738960469</v>
      </c>
      <c r="C49" s="78">
        <v>-1.2706327833374493</v>
      </c>
      <c r="D49" s="78">
        <v>-0.91790356445464427</v>
      </c>
    </row>
    <row r="50" spans="1:4" x14ac:dyDescent="0.25">
      <c r="A50" s="10">
        <v>29951</v>
      </c>
      <c r="B50" s="78">
        <v>-1.2675278786682531</v>
      </c>
      <c r="C50" s="78">
        <v>-1.4107245496665188</v>
      </c>
      <c r="D50" s="78">
        <v>-1.1243312076699876</v>
      </c>
    </row>
    <row r="51" spans="1:4" x14ac:dyDescent="0.25">
      <c r="A51" s="10">
        <v>30041</v>
      </c>
      <c r="B51" s="78">
        <v>-1.4924186763084122</v>
      </c>
      <c r="C51" s="78">
        <v>-1.6358966403736754</v>
      </c>
      <c r="D51" s="78">
        <v>-1.3489407122431487</v>
      </c>
    </row>
    <row r="52" spans="1:4" x14ac:dyDescent="0.25">
      <c r="A52" s="10">
        <v>30132</v>
      </c>
      <c r="B52" s="78">
        <v>-1.7349825525861187</v>
      </c>
      <c r="C52" s="78">
        <v>-1.8413348720916236</v>
      </c>
      <c r="D52" s="78">
        <v>-1.6286302330806135</v>
      </c>
    </row>
    <row r="53" spans="1:4" x14ac:dyDescent="0.25">
      <c r="A53" s="10">
        <v>30224</v>
      </c>
      <c r="B53" s="78">
        <v>-1.9047233113447744</v>
      </c>
      <c r="C53" s="78">
        <v>-1.9350395989381095</v>
      </c>
      <c r="D53" s="78">
        <v>-1.8744070237514392</v>
      </c>
    </row>
    <row r="54" spans="1:4" x14ac:dyDescent="0.25">
      <c r="A54" s="10">
        <v>30316</v>
      </c>
      <c r="B54" s="78">
        <v>-1.6746266007283213</v>
      </c>
      <c r="C54" s="78">
        <v>-1.4089351914429424</v>
      </c>
      <c r="D54" s="78">
        <v>-1.9403180100136999</v>
      </c>
    </row>
    <row r="55" spans="1:4" x14ac:dyDescent="0.25">
      <c r="A55" s="10">
        <v>30406</v>
      </c>
      <c r="B55" s="78">
        <v>-1.2222134864382124</v>
      </c>
      <c r="C55" s="78">
        <v>-0.58334495482351845</v>
      </c>
      <c r="D55" s="78">
        <v>-1.8610820180529062</v>
      </c>
    </row>
    <row r="56" spans="1:4" x14ac:dyDescent="0.25">
      <c r="A56" s="10">
        <v>30497</v>
      </c>
      <c r="B56" s="78">
        <v>-1.3600836708136057</v>
      </c>
      <c r="C56" s="78">
        <v>-0.75182400496898616</v>
      </c>
      <c r="D56" s="78">
        <v>-1.9683433366582253</v>
      </c>
    </row>
    <row r="57" spans="1:4" x14ac:dyDescent="0.25">
      <c r="A57" s="10">
        <v>30589</v>
      </c>
      <c r="B57" s="78">
        <v>-1.2369841670462187</v>
      </c>
      <c r="C57" s="78">
        <v>-0.57703447256408436</v>
      </c>
      <c r="D57" s="78">
        <v>-1.8969338615283533</v>
      </c>
    </row>
    <row r="58" spans="1:4" x14ac:dyDescent="0.25">
      <c r="A58" s="10">
        <v>30681</v>
      </c>
      <c r="B58" s="78">
        <v>-1.1041470554472124</v>
      </c>
      <c r="C58" s="78">
        <v>-0.43479115732562423</v>
      </c>
      <c r="D58" s="78">
        <v>-1.7735029535688005</v>
      </c>
    </row>
    <row r="59" spans="1:4" x14ac:dyDescent="0.25">
      <c r="A59" s="10">
        <v>30772</v>
      </c>
      <c r="B59" s="78">
        <v>-0.91105183145864022</v>
      </c>
      <c r="C59" s="78">
        <v>-0.24295830488590528</v>
      </c>
      <c r="D59" s="78">
        <v>-1.5791453580313752</v>
      </c>
    </row>
    <row r="60" spans="1:4" x14ac:dyDescent="0.25">
      <c r="A60" s="10">
        <v>30863</v>
      </c>
      <c r="B60" s="78">
        <v>-0.81490554383178748</v>
      </c>
      <c r="C60" s="78">
        <v>-0.14682483690831294</v>
      </c>
      <c r="D60" s="78">
        <v>-1.482986250755262</v>
      </c>
    </row>
    <row r="61" spans="1:4" x14ac:dyDescent="0.25">
      <c r="A61" s="10">
        <v>30955</v>
      </c>
      <c r="B61" s="78">
        <v>-0.65516864066687142</v>
      </c>
      <c r="C61" s="78">
        <v>3.309923697970691E-2</v>
      </c>
      <c r="D61" s="78">
        <v>-1.3434365183134498</v>
      </c>
    </row>
    <row r="62" spans="1:4" x14ac:dyDescent="0.25">
      <c r="A62" s="10">
        <v>31047</v>
      </c>
      <c r="B62" s="78">
        <v>-0.51650290118430731</v>
      </c>
      <c r="C62" s="78">
        <v>0.17185301702995912</v>
      </c>
      <c r="D62" s="78">
        <v>-1.2048588193985736</v>
      </c>
    </row>
    <row r="63" spans="1:4" x14ac:dyDescent="0.25">
      <c r="A63" s="10">
        <v>31137</v>
      </c>
      <c r="B63" s="78">
        <v>-0.16997953863691723</v>
      </c>
      <c r="C63" s="78">
        <v>0.59198192891605472</v>
      </c>
      <c r="D63" s="78">
        <v>-0.93194100618988918</v>
      </c>
    </row>
    <row r="64" spans="1:4" x14ac:dyDescent="0.25">
      <c r="A64" s="10">
        <v>31228</v>
      </c>
      <c r="B64" s="78">
        <v>0.140693861395285</v>
      </c>
      <c r="C64" s="78">
        <v>0.88363703934076554</v>
      </c>
      <c r="D64" s="78">
        <v>-0.60224931655019553</v>
      </c>
    </row>
    <row r="65" spans="1:4" x14ac:dyDescent="0.25">
      <c r="A65" s="10">
        <v>31320</v>
      </c>
      <c r="B65" s="78">
        <v>0.5229797035121373</v>
      </c>
      <c r="C65" s="78">
        <v>1.0907613443925812</v>
      </c>
      <c r="D65" s="78">
        <v>-4.4801937368306649E-2</v>
      </c>
    </row>
    <row r="66" spans="1:4" x14ac:dyDescent="0.25">
      <c r="A66" s="10">
        <v>31412</v>
      </c>
      <c r="B66" s="78">
        <v>0.94767129107238868</v>
      </c>
      <c r="C66" s="78">
        <v>1.4333170829128992</v>
      </c>
      <c r="D66" s="78">
        <v>0.46202549923187819</v>
      </c>
    </row>
    <row r="67" spans="1:4" x14ac:dyDescent="0.25">
      <c r="A67" s="10">
        <v>31502</v>
      </c>
      <c r="B67" s="78">
        <v>1.0947334971011706</v>
      </c>
      <c r="C67" s="78">
        <v>1.3496712181498876</v>
      </c>
      <c r="D67" s="78">
        <v>0.83979577605245381</v>
      </c>
    </row>
    <row r="68" spans="1:4" x14ac:dyDescent="0.25">
      <c r="A68" s="10">
        <v>31593</v>
      </c>
      <c r="B68" s="78">
        <v>1.1263316781549597</v>
      </c>
      <c r="C68" s="78">
        <v>1.152153266820056</v>
      </c>
      <c r="D68" s="78">
        <v>1.1005100894898634</v>
      </c>
    </row>
    <row r="69" spans="1:4" x14ac:dyDescent="0.25">
      <c r="A69" s="10">
        <v>31685</v>
      </c>
      <c r="B69" s="78">
        <v>1.3116082862465694</v>
      </c>
      <c r="C69" s="78">
        <v>1.2838274200912849</v>
      </c>
      <c r="D69" s="78">
        <v>1.339389152401854</v>
      </c>
    </row>
    <row r="70" spans="1:4" x14ac:dyDescent="0.25">
      <c r="A70" s="10">
        <v>31777</v>
      </c>
      <c r="B70" s="78">
        <v>0.87911054576488668</v>
      </c>
      <c r="C70" s="78">
        <v>0.53652834359632207</v>
      </c>
      <c r="D70" s="78">
        <v>1.2216927479334514</v>
      </c>
    </row>
    <row r="71" spans="1:4" x14ac:dyDescent="0.25">
      <c r="A71" s="10">
        <v>31867</v>
      </c>
      <c r="B71" s="78">
        <v>0.79739625813369264</v>
      </c>
      <c r="C71" s="78">
        <v>0.3655772589803945</v>
      </c>
      <c r="D71" s="78">
        <v>1.2292152572869908</v>
      </c>
    </row>
    <row r="72" spans="1:4" x14ac:dyDescent="0.25">
      <c r="A72" s="10">
        <v>31958</v>
      </c>
      <c r="B72" s="78">
        <v>0.79383325943524607</v>
      </c>
      <c r="C72" s="78">
        <v>0.31204752077945336</v>
      </c>
      <c r="D72" s="78">
        <v>1.2756189980910388</v>
      </c>
    </row>
    <row r="73" spans="1:4" x14ac:dyDescent="0.25">
      <c r="A73" s="10">
        <v>32050</v>
      </c>
      <c r="B73" s="78">
        <v>0.72721329617906549</v>
      </c>
      <c r="C73" s="78">
        <v>0.12143054888212859</v>
      </c>
      <c r="D73" s="78">
        <v>1.3329960434760024</v>
      </c>
    </row>
    <row r="74" spans="1:4" x14ac:dyDescent="0.25">
      <c r="A74" s="10">
        <v>32142</v>
      </c>
      <c r="B74" s="78">
        <v>0.7679806309125834</v>
      </c>
      <c r="C74" s="78">
        <v>0.15076590295571085</v>
      </c>
      <c r="D74" s="78">
        <v>1.3851953588694559</v>
      </c>
    </row>
    <row r="75" spans="1:4" x14ac:dyDescent="0.25">
      <c r="A75" s="10">
        <v>32233</v>
      </c>
      <c r="B75" s="78">
        <v>0.6872580246496085</v>
      </c>
      <c r="C75" s="78">
        <v>3.6873879212850104E-2</v>
      </c>
      <c r="D75" s="78">
        <v>1.337642170086367</v>
      </c>
    </row>
    <row r="76" spans="1:4" x14ac:dyDescent="0.25">
      <c r="A76" s="10">
        <v>32324</v>
      </c>
      <c r="B76" s="78">
        <v>0.71213011699128637</v>
      </c>
      <c r="C76" s="78">
        <v>0.10857664280344248</v>
      </c>
      <c r="D76" s="78">
        <v>1.3156835911791303</v>
      </c>
    </row>
    <row r="77" spans="1:4" x14ac:dyDescent="0.25">
      <c r="A77" s="10">
        <v>32416</v>
      </c>
      <c r="B77" s="78">
        <v>0.67190999624089032</v>
      </c>
      <c r="C77" s="78">
        <v>1.5255239254374883E-2</v>
      </c>
      <c r="D77" s="78">
        <v>1.3285647532274059</v>
      </c>
    </row>
    <row r="78" spans="1:4" x14ac:dyDescent="0.25">
      <c r="A78" s="10">
        <v>32508</v>
      </c>
      <c r="B78" s="78">
        <v>0.59644069700088886</v>
      </c>
      <c r="C78" s="78">
        <v>-5.5554063850546509E-2</v>
      </c>
      <c r="D78" s="78">
        <v>1.2484354578523242</v>
      </c>
    </row>
    <row r="79" spans="1:4" x14ac:dyDescent="0.25">
      <c r="A79" s="10">
        <v>32598</v>
      </c>
      <c r="B79" s="78">
        <v>0.44573508771151155</v>
      </c>
      <c r="C79" s="78">
        <v>-0.22126364170743862</v>
      </c>
      <c r="D79" s="78">
        <v>1.1127338171304617</v>
      </c>
    </row>
    <row r="80" spans="1:4" x14ac:dyDescent="0.25">
      <c r="A80" s="10">
        <v>32689</v>
      </c>
      <c r="B80" s="78">
        <v>0.21118803550762361</v>
      </c>
      <c r="C80" s="78">
        <v>-0.56482314635644426</v>
      </c>
      <c r="D80" s="78">
        <v>0.98719921737169147</v>
      </c>
    </row>
    <row r="81" spans="1:4" x14ac:dyDescent="0.25">
      <c r="A81" s="10">
        <v>32781</v>
      </c>
      <c r="B81" s="78">
        <v>7.8333909016014502E-2</v>
      </c>
      <c r="C81" s="78">
        <v>-0.84598099786777137</v>
      </c>
      <c r="D81" s="78">
        <v>1.0026488158998004</v>
      </c>
    </row>
    <row r="82" spans="1:4" x14ac:dyDescent="0.25">
      <c r="A82" s="10">
        <v>32873</v>
      </c>
      <c r="B82" s="78">
        <v>-5.9110353643435587E-2</v>
      </c>
      <c r="C82" s="78">
        <v>-1.1064011915825314</v>
      </c>
      <c r="D82" s="78">
        <v>0.98818048429566019</v>
      </c>
    </row>
    <row r="83" spans="1:4" x14ac:dyDescent="0.25">
      <c r="A83" s="10">
        <v>32963</v>
      </c>
      <c r="B83" s="78">
        <v>-4.3614647211709379E-2</v>
      </c>
      <c r="C83" s="78">
        <v>-1.0977040962829672</v>
      </c>
      <c r="D83" s="78">
        <v>1.0104748018595484</v>
      </c>
    </row>
    <row r="84" spans="1:4" x14ac:dyDescent="0.25">
      <c r="A84" s="10">
        <v>33054</v>
      </c>
      <c r="B84" s="78">
        <v>-0.28710653858210311</v>
      </c>
      <c r="C84" s="78">
        <v>-1.4496887353369718</v>
      </c>
      <c r="D84" s="78">
        <v>0.87547565817276563</v>
      </c>
    </row>
    <row r="85" spans="1:4" x14ac:dyDescent="0.25">
      <c r="A85" s="10">
        <v>33146</v>
      </c>
      <c r="B85" s="78">
        <v>-0.36826907144660131</v>
      </c>
      <c r="C85" s="78">
        <v>-1.5437942163863236</v>
      </c>
      <c r="D85" s="78">
        <v>0.80725607349312101</v>
      </c>
    </row>
    <row r="86" spans="1:4" x14ac:dyDescent="0.25">
      <c r="A86" s="10">
        <v>33238</v>
      </c>
      <c r="B86" s="78">
        <v>-0.30831280245599962</v>
      </c>
      <c r="C86" s="78">
        <v>-1.4487787235015797</v>
      </c>
      <c r="D86" s="78">
        <v>0.83215311858958041</v>
      </c>
    </row>
    <row r="87" spans="1:4" x14ac:dyDescent="0.25">
      <c r="A87" s="10">
        <v>33328</v>
      </c>
      <c r="B87" s="78">
        <v>-0.33099007040644507</v>
      </c>
      <c r="C87" s="78">
        <v>-1.4728365652869007</v>
      </c>
      <c r="D87" s="78">
        <v>0.81085642447401052</v>
      </c>
    </row>
    <row r="88" spans="1:4" x14ac:dyDescent="0.25">
      <c r="A88" s="10">
        <v>33419</v>
      </c>
      <c r="B88" s="78">
        <v>-0.37810532259479906</v>
      </c>
      <c r="C88" s="78">
        <v>-1.499109266109117</v>
      </c>
      <c r="D88" s="78">
        <v>0.74289862091951886</v>
      </c>
    </row>
    <row r="89" spans="1:4" x14ac:dyDescent="0.25">
      <c r="A89" s="10">
        <v>33511</v>
      </c>
      <c r="B89" s="78">
        <v>-0.44562409084280974</v>
      </c>
      <c r="C89" s="78">
        <v>-1.5164613678963486</v>
      </c>
      <c r="D89" s="78">
        <v>0.62521318621072908</v>
      </c>
    </row>
    <row r="90" spans="1:4" x14ac:dyDescent="0.25">
      <c r="A90" s="10">
        <v>33603</v>
      </c>
      <c r="B90" s="78">
        <v>-0.61904607818075263</v>
      </c>
      <c r="C90" s="78">
        <v>-1.6578368278184863</v>
      </c>
      <c r="D90" s="78">
        <v>0.41974467145698097</v>
      </c>
    </row>
    <row r="91" spans="1:4" x14ac:dyDescent="0.25">
      <c r="A91" s="10">
        <v>33694</v>
      </c>
      <c r="B91" s="78">
        <v>-0.78607389260308613</v>
      </c>
      <c r="C91" s="78">
        <v>-1.7440509427001547</v>
      </c>
      <c r="D91" s="78">
        <v>0.17190315749398241</v>
      </c>
    </row>
    <row r="92" spans="1:4" x14ac:dyDescent="0.25">
      <c r="A92" s="10">
        <v>33785</v>
      </c>
      <c r="B92" s="78">
        <v>-0.98588949991222885</v>
      </c>
      <c r="C92" s="78">
        <v>-1.924978663261977</v>
      </c>
      <c r="D92" s="78">
        <v>-4.6800336562480657E-2</v>
      </c>
    </row>
    <row r="93" spans="1:4" x14ac:dyDescent="0.25">
      <c r="A93" s="10">
        <v>33877</v>
      </c>
      <c r="B93" s="78">
        <v>-1.3247173448894216</v>
      </c>
      <c r="C93" s="78">
        <v>-2.2728412360593739</v>
      </c>
      <c r="D93" s="78">
        <v>-0.37659345371946906</v>
      </c>
    </row>
    <row r="94" spans="1:4" x14ac:dyDescent="0.25">
      <c r="A94" s="10">
        <v>33969</v>
      </c>
      <c r="B94" s="78">
        <v>-1.441454307133843</v>
      </c>
      <c r="C94" s="78">
        <v>-2.2766025954123252</v>
      </c>
      <c r="D94" s="78">
        <v>-0.60630601885536073</v>
      </c>
    </row>
    <row r="95" spans="1:4" x14ac:dyDescent="0.25">
      <c r="A95" s="10">
        <v>34059</v>
      </c>
      <c r="B95" s="78">
        <v>-1.5818384343573157</v>
      </c>
      <c r="C95" s="78">
        <v>-2.3229038749341302</v>
      </c>
      <c r="D95" s="78">
        <v>-0.8407729937805013</v>
      </c>
    </row>
    <row r="96" spans="1:4" x14ac:dyDescent="0.25">
      <c r="A96" s="10">
        <v>34150</v>
      </c>
      <c r="B96" s="78">
        <v>-1.5887880429274599</v>
      </c>
      <c r="C96" s="78">
        <v>-2.1649868545717901</v>
      </c>
      <c r="D96" s="78">
        <v>-1.0125892312831297</v>
      </c>
    </row>
    <row r="97" spans="1:4" x14ac:dyDescent="0.25">
      <c r="A97" s="10">
        <v>34242</v>
      </c>
      <c r="B97" s="78">
        <v>-1.4544101383142651</v>
      </c>
      <c r="C97" s="78">
        <v>-1.7826257419817133</v>
      </c>
      <c r="D97" s="78">
        <v>-1.1261945346468172</v>
      </c>
    </row>
    <row r="98" spans="1:4" x14ac:dyDescent="0.25">
      <c r="A98" s="10">
        <v>34334</v>
      </c>
      <c r="B98" s="78">
        <v>-1.3229871897138847</v>
      </c>
      <c r="C98" s="78">
        <v>-1.450557127297978</v>
      </c>
      <c r="D98" s="78">
        <v>-1.1954172521297914</v>
      </c>
    </row>
    <row r="99" spans="1:4" x14ac:dyDescent="0.25">
      <c r="A99" s="10">
        <v>34424</v>
      </c>
      <c r="B99" s="78">
        <v>-1.4224042146899742</v>
      </c>
      <c r="C99" s="78">
        <v>-1.4875655283469269</v>
      </c>
      <c r="D99" s="78">
        <v>-1.3572429010330216</v>
      </c>
    </row>
    <row r="100" spans="1:4" x14ac:dyDescent="0.25">
      <c r="A100" s="10">
        <v>34515</v>
      </c>
      <c r="B100" s="78">
        <v>-1.5574967257807606</v>
      </c>
      <c r="C100" s="78">
        <v>-1.5310964116217747</v>
      </c>
      <c r="D100" s="78">
        <v>-1.5838970399397465</v>
      </c>
    </row>
    <row r="101" spans="1:4" x14ac:dyDescent="0.25">
      <c r="A101" s="10">
        <v>34607</v>
      </c>
      <c r="B101" s="78">
        <v>-1.696120746432453</v>
      </c>
      <c r="C101" s="78">
        <v>-1.6224238765777901</v>
      </c>
      <c r="D101" s="78">
        <v>-1.769817616287116</v>
      </c>
    </row>
    <row r="102" spans="1:4" x14ac:dyDescent="0.25">
      <c r="A102" s="10">
        <v>34699</v>
      </c>
      <c r="B102" s="78">
        <v>-1.6697142274764494</v>
      </c>
      <c r="C102" s="78">
        <v>-1.4773964679559637</v>
      </c>
      <c r="D102" s="78">
        <v>-1.8620319869969351</v>
      </c>
    </row>
    <row r="103" spans="1:4" x14ac:dyDescent="0.25">
      <c r="A103" s="10">
        <v>34789</v>
      </c>
      <c r="B103" s="78">
        <v>-1.5264873160027801</v>
      </c>
      <c r="C103" s="78">
        <v>-1.1648246014358046</v>
      </c>
      <c r="D103" s="78">
        <v>-1.8881500305697556</v>
      </c>
    </row>
    <row r="104" spans="1:4" x14ac:dyDescent="0.25">
      <c r="A104" s="10">
        <v>34880</v>
      </c>
      <c r="B104" s="78">
        <v>-1.4482514140672123</v>
      </c>
      <c r="C104" s="78">
        <v>-1.0034179733973179</v>
      </c>
      <c r="D104" s="78">
        <v>-1.8930848547371066</v>
      </c>
    </row>
    <row r="105" spans="1:4" x14ac:dyDescent="0.25">
      <c r="A105" s="10">
        <v>34972</v>
      </c>
      <c r="B105" s="78">
        <v>-1.3898986170868677</v>
      </c>
      <c r="C105" s="78">
        <v>-0.91561050207924122</v>
      </c>
      <c r="D105" s="78">
        <v>-1.8641867320944943</v>
      </c>
    </row>
    <row r="106" spans="1:4" x14ac:dyDescent="0.25">
      <c r="A106" s="10">
        <v>35064</v>
      </c>
      <c r="B106" s="78">
        <v>-1.3438114213700605</v>
      </c>
      <c r="C106" s="78">
        <v>-0.83789301208373657</v>
      </c>
      <c r="D106" s="78">
        <v>-1.8497298306563845</v>
      </c>
    </row>
    <row r="107" spans="1:4" x14ac:dyDescent="0.25">
      <c r="A107" s="10">
        <v>35155</v>
      </c>
      <c r="B107" s="78">
        <v>-1.2674152992040322</v>
      </c>
      <c r="C107" s="78">
        <v>-0.71001058978679665</v>
      </c>
      <c r="D107" s="78">
        <v>-1.8248200086212676</v>
      </c>
    </row>
    <row r="108" spans="1:4" x14ac:dyDescent="0.25">
      <c r="A108" s="10">
        <v>35246</v>
      </c>
      <c r="B108" s="78">
        <v>-1.2662766904022176</v>
      </c>
      <c r="C108" s="78">
        <v>-0.66325985642810326</v>
      </c>
      <c r="D108" s="78">
        <v>-1.8692935243763318</v>
      </c>
    </row>
    <row r="109" spans="1:4" x14ac:dyDescent="0.25">
      <c r="A109" s="10">
        <v>35338</v>
      </c>
      <c r="B109" s="78">
        <v>-1.1226309334863991</v>
      </c>
      <c r="C109" s="78">
        <v>-0.39070426038213413</v>
      </c>
      <c r="D109" s="78">
        <v>-1.8545576065906642</v>
      </c>
    </row>
    <row r="110" spans="1:4" x14ac:dyDescent="0.25">
      <c r="A110" s="10">
        <v>35430</v>
      </c>
      <c r="B110" s="78">
        <v>-1.0676977766383162</v>
      </c>
      <c r="C110" s="78">
        <v>-0.32691237592299061</v>
      </c>
      <c r="D110" s="78">
        <v>-1.8084831773536416</v>
      </c>
    </row>
    <row r="111" spans="1:4" x14ac:dyDescent="0.25">
      <c r="A111" s="10">
        <v>35520</v>
      </c>
      <c r="B111" s="78">
        <v>-0.95607539912459572</v>
      </c>
      <c r="C111" s="78">
        <v>-0.20006436697550242</v>
      </c>
      <c r="D111" s="78">
        <v>-1.712086431273689</v>
      </c>
    </row>
    <row r="112" spans="1:4" x14ac:dyDescent="0.25">
      <c r="A112" s="10">
        <v>35611</v>
      </c>
      <c r="B112" s="78">
        <v>-0.90728176075927602</v>
      </c>
      <c r="C112" s="78">
        <v>-0.15717869759946529</v>
      </c>
      <c r="D112" s="78">
        <v>-1.6573848239190867</v>
      </c>
    </row>
    <row r="113" spans="1:4" x14ac:dyDescent="0.25">
      <c r="A113" s="10">
        <v>35703</v>
      </c>
      <c r="B113" s="78">
        <v>-0.87461551927964332</v>
      </c>
      <c r="C113" s="78">
        <v>-0.15216721239000394</v>
      </c>
      <c r="D113" s="78">
        <v>-1.5970638261692827</v>
      </c>
    </row>
    <row r="114" spans="1:4" x14ac:dyDescent="0.25">
      <c r="A114" s="10">
        <v>35795</v>
      </c>
      <c r="B114" s="78">
        <v>-0.69422615703018598</v>
      </c>
      <c r="C114" s="78">
        <v>8.5361462894582782E-3</v>
      </c>
      <c r="D114" s="78">
        <v>-1.3969884603498302</v>
      </c>
    </row>
    <row r="115" spans="1:4" x14ac:dyDescent="0.25">
      <c r="A115" s="10">
        <v>35885</v>
      </c>
      <c r="B115" s="78">
        <v>-0.50405027377187739</v>
      </c>
      <c r="C115" s="78">
        <v>0.22119517679976314</v>
      </c>
      <c r="D115" s="78">
        <v>-1.2292957243435179</v>
      </c>
    </row>
    <row r="116" spans="1:4" x14ac:dyDescent="0.25">
      <c r="A116" s="10">
        <v>35976</v>
      </c>
      <c r="B116" s="78">
        <v>-0.40663927405889555</v>
      </c>
      <c r="C116" s="78">
        <v>0.27691150968066774</v>
      </c>
      <c r="D116" s="78">
        <v>-1.0901900577984589</v>
      </c>
    </row>
    <row r="117" spans="1:4" x14ac:dyDescent="0.25">
      <c r="A117" s="10">
        <v>36068</v>
      </c>
      <c r="B117" s="78">
        <v>-0.31698289342711189</v>
      </c>
      <c r="C117" s="78">
        <v>0.34787087934931915</v>
      </c>
      <c r="D117" s="78">
        <v>-0.98183666620354293</v>
      </c>
    </row>
    <row r="118" spans="1:4" x14ac:dyDescent="0.25">
      <c r="A118" s="10">
        <v>36160</v>
      </c>
      <c r="B118" s="78">
        <v>-0.20954816819307343</v>
      </c>
      <c r="C118" s="78">
        <v>0.42814259597766724</v>
      </c>
      <c r="D118" s="78">
        <v>-0.84723893236381409</v>
      </c>
    </row>
    <row r="119" spans="1:4" x14ac:dyDescent="0.25">
      <c r="A119" s="10">
        <v>36250</v>
      </c>
      <c r="B119" s="78">
        <v>-0.16485884771658726</v>
      </c>
      <c r="C119" s="78">
        <v>0.47629134542159646</v>
      </c>
      <c r="D119" s="78">
        <v>-0.80600904085477099</v>
      </c>
    </row>
    <row r="120" spans="1:4" x14ac:dyDescent="0.25">
      <c r="A120" s="10">
        <v>36341</v>
      </c>
      <c r="B120" s="78">
        <v>-0.17460163603315226</v>
      </c>
      <c r="C120" s="78">
        <v>0.48590318845747238</v>
      </c>
      <c r="D120" s="78">
        <v>-0.83510646052377691</v>
      </c>
    </row>
    <row r="121" spans="1:4" x14ac:dyDescent="0.25">
      <c r="A121" s="10">
        <v>36433</v>
      </c>
      <c r="B121" s="78">
        <v>-0.19391619244939898</v>
      </c>
      <c r="C121" s="78">
        <v>0.375045205252381</v>
      </c>
      <c r="D121" s="78">
        <v>-0.76287759015117895</v>
      </c>
    </row>
    <row r="122" spans="1:4" x14ac:dyDescent="0.25">
      <c r="A122" s="10">
        <v>36525</v>
      </c>
      <c r="B122" s="78">
        <v>-9.0324083092720442E-2</v>
      </c>
      <c r="C122" s="78">
        <v>0.39343978512142097</v>
      </c>
      <c r="D122" s="78">
        <v>-0.57408795130686185</v>
      </c>
    </row>
    <row r="123" spans="1:4" x14ac:dyDescent="0.25">
      <c r="A123" s="10">
        <v>36616</v>
      </c>
      <c r="B123" s="78">
        <v>-2.7006038917036707E-2</v>
      </c>
      <c r="C123" s="78">
        <v>0.42625085568714494</v>
      </c>
      <c r="D123" s="78">
        <v>-0.48026293352121835</v>
      </c>
    </row>
    <row r="124" spans="1:4" x14ac:dyDescent="0.25">
      <c r="A124" s="10">
        <v>36707</v>
      </c>
      <c r="B124" s="78">
        <v>0.1116214980164322</v>
      </c>
      <c r="C124" s="78">
        <v>0.57824153098027831</v>
      </c>
      <c r="D124" s="78">
        <v>-0.3549985349474139</v>
      </c>
    </row>
    <row r="125" spans="1:4" x14ac:dyDescent="0.25">
      <c r="A125" s="10">
        <v>36799</v>
      </c>
      <c r="B125" s="78">
        <v>8.1486500253720145E-2</v>
      </c>
      <c r="C125" s="78">
        <v>0.53172753954070962</v>
      </c>
      <c r="D125" s="78">
        <v>-0.36875453903326932</v>
      </c>
    </row>
    <row r="126" spans="1:4" x14ac:dyDescent="0.25">
      <c r="A126" s="10">
        <v>36891</v>
      </c>
      <c r="B126" s="78">
        <v>0.11427320755584636</v>
      </c>
      <c r="C126" s="78">
        <v>0.57961939768631199</v>
      </c>
      <c r="D126" s="78">
        <v>-0.35107298257461927</v>
      </c>
    </row>
    <row r="127" spans="1:4" x14ac:dyDescent="0.25">
      <c r="A127" s="10">
        <v>36981</v>
      </c>
      <c r="B127" s="78">
        <v>8.8874999195561716E-2</v>
      </c>
      <c r="C127" s="78">
        <v>0.47525922109797852</v>
      </c>
      <c r="D127" s="78">
        <v>-0.29750922270685509</v>
      </c>
    </row>
    <row r="128" spans="1:4" x14ac:dyDescent="0.25">
      <c r="A128" s="10">
        <v>37072</v>
      </c>
      <c r="B128" s="78">
        <v>0.16550887037551737</v>
      </c>
      <c r="C128" s="78">
        <v>0.52466763956341311</v>
      </c>
      <c r="D128" s="78">
        <v>-0.1936498988123784</v>
      </c>
    </row>
    <row r="129" spans="1:4" x14ac:dyDescent="0.25">
      <c r="A129" s="10">
        <v>37164</v>
      </c>
      <c r="B129" s="78">
        <v>0.11005985713738568</v>
      </c>
      <c r="C129" s="78">
        <v>0.40357697761436745</v>
      </c>
      <c r="D129" s="78">
        <v>-0.18345726333959608</v>
      </c>
    </row>
    <row r="130" spans="1:4" x14ac:dyDescent="0.25">
      <c r="A130" s="10">
        <v>37256</v>
      </c>
      <c r="B130" s="78">
        <v>6.9388681868998381E-2</v>
      </c>
      <c r="C130" s="78">
        <v>0.41482124405814136</v>
      </c>
      <c r="D130" s="78">
        <v>-0.2760438803201446</v>
      </c>
    </row>
    <row r="131" spans="1:4" x14ac:dyDescent="0.25">
      <c r="A131" s="10">
        <v>37346</v>
      </c>
      <c r="B131" s="78">
        <v>3.0053215960619495E-2</v>
      </c>
      <c r="C131" s="78">
        <v>0.44665889156101612</v>
      </c>
      <c r="D131" s="78">
        <v>-0.38655245963977714</v>
      </c>
    </row>
    <row r="132" spans="1:4" x14ac:dyDescent="0.25">
      <c r="A132" s="10">
        <v>37437</v>
      </c>
      <c r="B132" s="78">
        <v>-7.4211100751304049E-2</v>
      </c>
      <c r="C132" s="78">
        <v>0.33724117752728056</v>
      </c>
      <c r="D132" s="78">
        <v>-0.48566337902988865</v>
      </c>
    </row>
    <row r="133" spans="1:4" x14ac:dyDescent="0.25">
      <c r="A133" s="10">
        <v>37529</v>
      </c>
      <c r="B133" s="78">
        <v>-9.3976528759602024E-2</v>
      </c>
      <c r="C133" s="78">
        <v>0.3596192924052613</v>
      </c>
      <c r="D133" s="78">
        <v>-0.54757234992446535</v>
      </c>
    </row>
    <row r="134" spans="1:4" x14ac:dyDescent="0.25">
      <c r="A134" s="10">
        <v>37621</v>
      </c>
      <c r="B134" s="78">
        <v>-0.10401700927232041</v>
      </c>
      <c r="C134" s="78">
        <v>0.30770435758865339</v>
      </c>
      <c r="D134" s="78">
        <v>-0.51573837613329421</v>
      </c>
    </row>
    <row r="135" spans="1:4" x14ac:dyDescent="0.25">
      <c r="A135" s="10">
        <v>37711</v>
      </c>
      <c r="B135" s="78">
        <v>-9.8256142403123831E-2</v>
      </c>
      <c r="C135" s="78">
        <v>0.330309795522785</v>
      </c>
      <c r="D135" s="78">
        <v>-0.52682208032903266</v>
      </c>
    </row>
    <row r="136" spans="1:4" x14ac:dyDescent="0.25">
      <c r="A136" s="10">
        <v>37802</v>
      </c>
      <c r="B136" s="78">
        <v>-0.1909510043470431</v>
      </c>
      <c r="C136" s="78">
        <v>0.22569253820984647</v>
      </c>
      <c r="D136" s="78">
        <v>-0.60759454690393266</v>
      </c>
    </row>
    <row r="137" spans="1:4" x14ac:dyDescent="0.25">
      <c r="A137" s="10">
        <v>37894</v>
      </c>
      <c r="B137" s="78">
        <v>-0.17748294426241298</v>
      </c>
      <c r="C137" s="78">
        <v>0.28576525015059556</v>
      </c>
      <c r="D137" s="78">
        <v>-0.64073113867542153</v>
      </c>
    </row>
    <row r="138" spans="1:4" x14ac:dyDescent="0.25">
      <c r="A138" s="10">
        <v>37986</v>
      </c>
      <c r="B138" s="78">
        <v>-0.11421356045641282</v>
      </c>
      <c r="C138" s="78">
        <v>0.36333457443784795</v>
      </c>
      <c r="D138" s="78">
        <v>-0.59176169535067358</v>
      </c>
    </row>
    <row r="139" spans="1:4" x14ac:dyDescent="0.25">
      <c r="A139" s="10">
        <v>38077</v>
      </c>
      <c r="B139" s="78">
        <v>3.5732567848182906E-3</v>
      </c>
      <c r="C139" s="78">
        <v>0.5269373055519786</v>
      </c>
      <c r="D139" s="78">
        <v>-0.51979079198234202</v>
      </c>
    </row>
    <row r="140" spans="1:4" x14ac:dyDescent="0.25">
      <c r="A140" s="10">
        <v>38168</v>
      </c>
      <c r="B140" s="78">
        <v>6.9275848887539543E-2</v>
      </c>
      <c r="C140" s="78">
        <v>0.61639870388513351</v>
      </c>
      <c r="D140" s="78">
        <v>-0.47784700611005443</v>
      </c>
    </row>
    <row r="141" spans="1:4" x14ac:dyDescent="0.25">
      <c r="A141" s="10">
        <v>38260</v>
      </c>
      <c r="B141" s="78">
        <v>0.21226581125673907</v>
      </c>
      <c r="C141" s="78">
        <v>0.79718523137209119</v>
      </c>
      <c r="D141" s="78">
        <v>-0.37265360885861304</v>
      </c>
    </row>
    <row r="142" spans="1:4" x14ac:dyDescent="0.25">
      <c r="A142" s="10">
        <v>38352</v>
      </c>
      <c r="B142" s="78">
        <v>0.35735187628642662</v>
      </c>
      <c r="C142" s="78">
        <v>0.93733671699146948</v>
      </c>
      <c r="D142" s="78">
        <v>-0.22263296441861619</v>
      </c>
    </row>
    <row r="143" spans="1:4" x14ac:dyDescent="0.25">
      <c r="A143" s="10">
        <v>38442</v>
      </c>
      <c r="B143" s="78">
        <v>0.63266017029123156</v>
      </c>
      <c r="C143" s="78">
        <v>1.2493835611251782</v>
      </c>
      <c r="D143" s="78">
        <v>1.593677945728492E-2</v>
      </c>
    </row>
    <row r="144" spans="1:4" x14ac:dyDescent="0.25">
      <c r="A144" s="10">
        <v>38533</v>
      </c>
      <c r="B144" s="78">
        <v>0.88528663212988834</v>
      </c>
      <c r="C144" s="78">
        <v>1.5506620378603604</v>
      </c>
      <c r="D144" s="78">
        <v>0.21991122639941635</v>
      </c>
    </row>
    <row r="145" spans="1:4" x14ac:dyDescent="0.25">
      <c r="A145" s="10">
        <v>38625</v>
      </c>
      <c r="B145" s="78">
        <v>1.2163704111565288</v>
      </c>
      <c r="C145" s="78">
        <v>1.934414662436039</v>
      </c>
      <c r="D145" s="78">
        <v>0.49832615987701862</v>
      </c>
    </row>
    <row r="146" spans="1:4" x14ac:dyDescent="0.25">
      <c r="A146" s="10">
        <v>38717</v>
      </c>
      <c r="B146" s="78">
        <v>1.564449890539803</v>
      </c>
      <c r="C146" s="78">
        <v>2.2822720964860483</v>
      </c>
      <c r="D146" s="78">
        <v>0.84662768459355753</v>
      </c>
    </row>
    <row r="147" spans="1:4" x14ac:dyDescent="0.25">
      <c r="A147" s="10">
        <v>38807</v>
      </c>
      <c r="B147" s="78">
        <v>1.913985649546861</v>
      </c>
      <c r="C147" s="78">
        <v>2.5856093726591314</v>
      </c>
      <c r="D147" s="78">
        <v>1.2423619264345909</v>
      </c>
    </row>
    <row r="148" spans="1:4" x14ac:dyDescent="0.25">
      <c r="A148" s="10">
        <v>38898</v>
      </c>
      <c r="B148" s="78">
        <v>2.125147841244146</v>
      </c>
      <c r="C148" s="78">
        <v>2.7054860537185701</v>
      </c>
      <c r="D148" s="78">
        <v>1.5448096287697217</v>
      </c>
    </row>
    <row r="149" spans="1:4" x14ac:dyDescent="0.25">
      <c r="A149" s="10">
        <v>38990</v>
      </c>
      <c r="B149" s="78">
        <v>2.2663808928922813</v>
      </c>
      <c r="C149" s="78">
        <v>2.7668705525280144</v>
      </c>
      <c r="D149" s="78">
        <v>1.7658912332565482</v>
      </c>
    </row>
    <row r="150" spans="1:4" x14ac:dyDescent="0.25">
      <c r="A150" s="10">
        <v>39082</v>
      </c>
      <c r="B150" s="78">
        <v>2.2587773130072977</v>
      </c>
      <c r="C150" s="78">
        <v>2.7134926404861748</v>
      </c>
      <c r="D150" s="78">
        <v>1.8040619855284208</v>
      </c>
    </row>
    <row r="151" spans="1:4" x14ac:dyDescent="0.25">
      <c r="A151" s="10">
        <v>39172</v>
      </c>
      <c r="B151" s="78">
        <v>2.2184854806210232</v>
      </c>
      <c r="C151" s="78">
        <v>2.6377537087209131</v>
      </c>
      <c r="D151" s="78">
        <v>1.7992172525211336</v>
      </c>
    </row>
    <row r="152" spans="1:4" x14ac:dyDescent="0.25">
      <c r="A152" s="10">
        <v>39263</v>
      </c>
      <c r="B152" s="78">
        <v>2.2087100423671657</v>
      </c>
      <c r="C152" s="78">
        <v>2.56248437696788</v>
      </c>
      <c r="D152" s="78">
        <v>1.8549357077664512</v>
      </c>
    </row>
    <row r="153" spans="1:4" x14ac:dyDescent="0.25">
      <c r="A153" s="10">
        <v>39355</v>
      </c>
      <c r="B153" s="78">
        <v>2.1620746037004754</v>
      </c>
      <c r="C153" s="78">
        <v>2.4045011075365119</v>
      </c>
      <c r="D153" s="78">
        <v>1.9196480998644392</v>
      </c>
    </row>
    <row r="154" spans="1:4" x14ac:dyDescent="0.25">
      <c r="A154" s="10">
        <v>39447</v>
      </c>
      <c r="B154" s="78">
        <v>2.0569518733684018</v>
      </c>
      <c r="C154" s="78">
        <v>2.1918075815687375</v>
      </c>
      <c r="D154" s="78">
        <v>1.9220961651680661</v>
      </c>
    </row>
    <row r="155" spans="1:4" x14ac:dyDescent="0.25">
      <c r="A155" s="10">
        <v>39538</v>
      </c>
      <c r="B155" s="78">
        <v>1.9518825770786454</v>
      </c>
      <c r="C155" s="78">
        <v>2.0170792616679734</v>
      </c>
      <c r="D155" s="78">
        <v>1.8866858924893175</v>
      </c>
    </row>
    <row r="156" spans="1:4" x14ac:dyDescent="0.25">
      <c r="A156" s="10">
        <v>39629</v>
      </c>
      <c r="B156" s="78">
        <v>1.6669126317718963</v>
      </c>
      <c r="C156" s="78">
        <v>1.5488955262369615</v>
      </c>
      <c r="D156" s="78">
        <v>1.7849297373068311</v>
      </c>
    </row>
    <row r="157" spans="1:4" x14ac:dyDescent="0.25">
      <c r="A157" s="10">
        <v>39721</v>
      </c>
      <c r="B157" s="78">
        <v>1.3908491814981661</v>
      </c>
      <c r="C157" s="78">
        <v>1.0650341958712568</v>
      </c>
      <c r="D157" s="78">
        <v>1.7166641671250755</v>
      </c>
    </row>
    <row r="158" spans="1:4" x14ac:dyDescent="0.25">
      <c r="A158" s="10">
        <v>39813</v>
      </c>
      <c r="B158" s="78">
        <v>1.1768179710071061</v>
      </c>
      <c r="C158" s="78">
        <v>0.6478404225189569</v>
      </c>
      <c r="D158" s="78">
        <v>1.705795519495255</v>
      </c>
    </row>
    <row r="159" spans="1:4" x14ac:dyDescent="0.25">
      <c r="A159" s="10">
        <v>39903</v>
      </c>
      <c r="B159" s="78">
        <v>1.0502303401864335</v>
      </c>
      <c r="C159" s="78">
        <v>0.46734732473188112</v>
      </c>
      <c r="D159" s="78">
        <v>1.6331133556409858</v>
      </c>
    </row>
    <row r="160" spans="1:4" x14ac:dyDescent="0.25">
      <c r="A160" s="10">
        <v>39994</v>
      </c>
      <c r="B160" s="78">
        <v>0.96972438459454857</v>
      </c>
      <c r="C160" s="78">
        <v>0.40660570891076436</v>
      </c>
      <c r="D160" s="78">
        <v>1.5328430602783327</v>
      </c>
    </row>
    <row r="161" spans="1:4" x14ac:dyDescent="0.25">
      <c r="A161" s="10">
        <v>40086</v>
      </c>
      <c r="B161" s="78">
        <v>0.88313511793239563</v>
      </c>
      <c r="C161" s="78">
        <v>0.38301240364585432</v>
      </c>
      <c r="D161" s="78">
        <v>1.3832578322189371</v>
      </c>
    </row>
    <row r="162" spans="1:4" x14ac:dyDescent="0.25">
      <c r="A162" s="10">
        <v>40178</v>
      </c>
      <c r="B162" s="78">
        <v>0.74893269145038266</v>
      </c>
      <c r="C162" s="78">
        <v>0.30944289565891525</v>
      </c>
      <c r="D162" s="78">
        <v>1.1884224872418501</v>
      </c>
    </row>
    <row r="163" spans="1:4" x14ac:dyDescent="0.25">
      <c r="A163" s="10">
        <v>40268</v>
      </c>
      <c r="B163" s="78">
        <v>0.64200786355184314</v>
      </c>
      <c r="C163" s="78">
        <v>0.30268756538729974</v>
      </c>
      <c r="D163" s="78">
        <v>0.98132816171638648</v>
      </c>
    </row>
    <row r="164" spans="1:4" x14ac:dyDescent="0.25">
      <c r="A164" s="10">
        <v>40359</v>
      </c>
      <c r="B164" s="78">
        <v>0.51744652368375887</v>
      </c>
      <c r="C164" s="78">
        <v>0.25353615041843314</v>
      </c>
      <c r="D164" s="78">
        <v>0.78135689694908472</v>
      </c>
    </row>
    <row r="165" spans="1:4" x14ac:dyDescent="0.25">
      <c r="A165" s="10">
        <v>40451</v>
      </c>
      <c r="B165" s="78">
        <v>0.4211108172774381</v>
      </c>
      <c r="C165" s="78">
        <v>0.2365213229191688</v>
      </c>
      <c r="D165" s="78">
        <v>0.60570031163570737</v>
      </c>
    </row>
    <row r="166" spans="1:4" x14ac:dyDescent="0.25">
      <c r="A166" s="10">
        <v>40543</v>
      </c>
      <c r="B166" s="78">
        <v>0.31163199259128199</v>
      </c>
      <c r="C166" s="78">
        <v>0.10050684209393344</v>
      </c>
      <c r="D166" s="78">
        <v>0.52275714308863053</v>
      </c>
    </row>
    <row r="167" spans="1:4" x14ac:dyDescent="0.25">
      <c r="A167" s="10">
        <v>40633</v>
      </c>
      <c r="B167" s="78">
        <v>0.31400594448674207</v>
      </c>
      <c r="C167" s="78">
        <v>4.0889245957252095E-2</v>
      </c>
      <c r="D167" s="78">
        <v>0.58712264301623207</v>
      </c>
    </row>
    <row r="168" spans="1:4" x14ac:dyDescent="0.25">
      <c r="A168" s="10">
        <v>40724</v>
      </c>
      <c r="B168" s="78">
        <v>0.17465975353669935</v>
      </c>
      <c r="C168" s="78">
        <v>-0.27392138066032196</v>
      </c>
      <c r="D168" s="78">
        <v>0.62324088773372066</v>
      </c>
    </row>
    <row r="169" spans="1:4" x14ac:dyDescent="0.25">
      <c r="A169" s="10">
        <v>40816</v>
      </c>
      <c r="B169" s="78">
        <v>6.1543233172483336E-2</v>
      </c>
      <c r="C169" s="78">
        <v>-0.50196228845604596</v>
      </c>
      <c r="D169" s="78">
        <v>0.62504875480101263</v>
      </c>
    </row>
    <row r="170" spans="1:4" x14ac:dyDescent="0.25">
      <c r="A170" s="10">
        <v>40908</v>
      </c>
      <c r="B170" s="78">
        <v>-3.6781757669102022E-2</v>
      </c>
      <c r="C170" s="78">
        <v>-0.62743113570069409</v>
      </c>
      <c r="D170" s="78">
        <v>0.55386762036249004</v>
      </c>
    </row>
    <row r="171" spans="1:4" x14ac:dyDescent="0.25">
      <c r="A171" s="10">
        <v>40999</v>
      </c>
      <c r="B171" s="78">
        <v>-0.20627848759249418</v>
      </c>
      <c r="C171" s="78">
        <v>-0.82306735392198038</v>
      </c>
      <c r="D171" s="78">
        <v>0.41051037873699203</v>
      </c>
    </row>
    <row r="172" spans="1:4" x14ac:dyDescent="0.25">
      <c r="A172" s="10">
        <v>41090</v>
      </c>
      <c r="B172" s="78">
        <v>-0.26526079311485601</v>
      </c>
      <c r="C172" s="78">
        <v>-0.82278102797203323</v>
      </c>
      <c r="D172" s="78">
        <v>0.29225944174232121</v>
      </c>
    </row>
    <row r="173" spans="1:4" x14ac:dyDescent="0.25">
      <c r="A173" s="10">
        <v>41182</v>
      </c>
      <c r="B173" s="78">
        <v>-0.27841973096245215</v>
      </c>
      <c r="C173" s="78">
        <v>-0.78791041378002336</v>
      </c>
      <c r="D173" s="78">
        <v>0.23107095185511906</v>
      </c>
    </row>
    <row r="174" spans="1:4" x14ac:dyDescent="0.25">
      <c r="A174" s="10">
        <v>41274</v>
      </c>
      <c r="B174" s="78">
        <v>-0.29623886077466577</v>
      </c>
      <c r="C174" s="78">
        <v>-0.73582870019760205</v>
      </c>
      <c r="D174" s="78">
        <v>0.14335097864827057</v>
      </c>
    </row>
    <row r="175" spans="1:4" x14ac:dyDescent="0.25">
      <c r="A175" s="10">
        <v>41364</v>
      </c>
      <c r="B175" s="78">
        <v>-0.40238082334222974</v>
      </c>
      <c r="C175" s="78">
        <v>-0.78202870708314109</v>
      </c>
      <c r="D175" s="78">
        <v>-2.2732939601318378E-2</v>
      </c>
    </row>
    <row r="176" spans="1:4" x14ac:dyDescent="0.25">
      <c r="A176" s="10">
        <v>41455</v>
      </c>
      <c r="B176" s="78">
        <v>-0.48696302202062991</v>
      </c>
      <c r="C176" s="78">
        <v>-0.7682412522196399</v>
      </c>
      <c r="D176" s="78">
        <v>-0.20568479182161992</v>
      </c>
    </row>
    <row r="177" spans="1:4" x14ac:dyDescent="0.25">
      <c r="A177" s="10">
        <v>41547</v>
      </c>
      <c r="B177" s="78">
        <v>-0.59090464520638064</v>
      </c>
      <c r="C177" s="78">
        <v>-0.75743136181411563</v>
      </c>
      <c r="D177" s="78">
        <v>-0.42437792859864576</v>
      </c>
    </row>
    <row r="178" spans="1:4" x14ac:dyDescent="0.25">
      <c r="A178" s="10">
        <v>41639</v>
      </c>
      <c r="B178" s="78">
        <v>-0.68859546857730458</v>
      </c>
      <c r="C178" s="78">
        <v>-0.81572303131719459</v>
      </c>
      <c r="D178" s="78">
        <v>-0.56146790583741446</v>
      </c>
    </row>
    <row r="179" spans="1:4" x14ac:dyDescent="0.25">
      <c r="A179" s="10">
        <v>41729</v>
      </c>
      <c r="B179" s="78">
        <v>-0.71176249186571861</v>
      </c>
      <c r="C179" s="78">
        <v>-0.80330311468514382</v>
      </c>
      <c r="D179" s="78">
        <v>-0.62022186904629351</v>
      </c>
    </row>
    <row r="180" spans="1:4" x14ac:dyDescent="0.25">
      <c r="A180" s="10">
        <v>41820</v>
      </c>
      <c r="B180" s="78">
        <v>-0.62012301086959798</v>
      </c>
      <c r="C180" s="78">
        <v>-0.71446746607665035</v>
      </c>
      <c r="D180" s="78">
        <v>-0.52577855566254561</v>
      </c>
    </row>
    <row r="181" spans="1:4" x14ac:dyDescent="0.25">
      <c r="A181" s="10">
        <v>41912</v>
      </c>
      <c r="B181" s="78">
        <v>-0.64934463911595719</v>
      </c>
      <c r="C181" s="78">
        <v>-0.76269608130688904</v>
      </c>
      <c r="D181" s="78">
        <v>-0.53599319692502545</v>
      </c>
    </row>
    <row r="182" spans="1:4" x14ac:dyDescent="0.25">
      <c r="A182" s="10">
        <v>42004</v>
      </c>
      <c r="B182" s="78">
        <v>-0.52924401695487422</v>
      </c>
      <c r="C182" s="78">
        <v>-0.56024398250844099</v>
      </c>
      <c r="D182" s="78">
        <v>-0.49824405140130756</v>
      </c>
    </row>
    <row r="183" spans="1:4" x14ac:dyDescent="0.25">
      <c r="A183" s="10">
        <v>42094</v>
      </c>
      <c r="B183" s="78">
        <v>-0.45244489027280688</v>
      </c>
      <c r="C183" s="78">
        <v>-0.42848713539514111</v>
      </c>
      <c r="D183" s="78">
        <v>-0.47640264515047259</v>
      </c>
    </row>
    <row r="184" spans="1:4" x14ac:dyDescent="0.25">
      <c r="A184" s="10">
        <v>42185</v>
      </c>
      <c r="B184" s="78">
        <v>-0.47537579675767205</v>
      </c>
      <c r="C184" s="78">
        <v>-0.48004288257591926</v>
      </c>
      <c r="D184" s="78">
        <v>-0.47070871093942485</v>
      </c>
    </row>
    <row r="185" spans="1:4" x14ac:dyDescent="0.25">
      <c r="A185" s="10">
        <v>42277</v>
      </c>
      <c r="B185" s="78">
        <v>-0.40817465097788708</v>
      </c>
      <c r="C185" s="78">
        <v>-0.37000479268021025</v>
      </c>
      <c r="D185" s="78">
        <v>-0.44634450927556396</v>
      </c>
    </row>
    <row r="186" spans="1:4" x14ac:dyDescent="0.25">
      <c r="A186" s="10">
        <v>42369</v>
      </c>
      <c r="B186" s="78">
        <v>-0.38227256312496349</v>
      </c>
      <c r="C186" s="78">
        <v>-0.35404920501295484</v>
      </c>
      <c r="D186" s="78">
        <v>-0.41049592123697221</v>
      </c>
    </row>
    <row r="187" spans="1:4" x14ac:dyDescent="0.25">
      <c r="A187" s="10">
        <v>42460</v>
      </c>
      <c r="B187" s="78">
        <v>-0.35586064735890766</v>
      </c>
      <c r="C187" s="78">
        <v>-0.37663958920483448</v>
      </c>
      <c r="D187" s="78">
        <v>-0.33508170551298078</v>
      </c>
    </row>
    <row r="188" spans="1:4" x14ac:dyDescent="0.25">
      <c r="A188" s="10">
        <v>42551</v>
      </c>
      <c r="B188" s="78">
        <v>-0.25317962899846547</v>
      </c>
      <c r="C188" s="78">
        <v>-0.25436796858151201</v>
      </c>
      <c r="D188" s="78">
        <v>-0.25199128941541887</v>
      </c>
    </row>
    <row r="189" spans="1:4" x14ac:dyDescent="0.25">
      <c r="A189" s="10">
        <v>42643</v>
      </c>
      <c r="B189" s="78">
        <v>-0.34869565432398408</v>
      </c>
      <c r="C189" s="78">
        <v>-0.36257525038966021</v>
      </c>
      <c r="D189" s="78">
        <v>-0.3348160582583079</v>
      </c>
    </row>
    <row r="190" spans="1:4" x14ac:dyDescent="0.25">
      <c r="A190" s="10">
        <v>42735</v>
      </c>
      <c r="B190" s="78">
        <v>-0.39130780618191152</v>
      </c>
      <c r="C190" s="78">
        <v>-0.36733635934309772</v>
      </c>
      <c r="D190" s="78">
        <v>-0.41527925302072538</v>
      </c>
    </row>
    <row r="191" spans="1:4" x14ac:dyDescent="0.25">
      <c r="A191" s="10">
        <v>42825</v>
      </c>
      <c r="B191" s="78">
        <v>-0.38084307308273402</v>
      </c>
      <c r="C191" s="78">
        <v>-0.30450557085205066</v>
      </c>
      <c r="D191" s="78">
        <v>-0.45718057531341744</v>
      </c>
    </row>
    <row r="192" spans="1:4" x14ac:dyDescent="0.25">
      <c r="A192" s="10">
        <v>42916</v>
      </c>
      <c r="B192" s="78">
        <v>-0.35435029204975499</v>
      </c>
      <c r="C192" s="78">
        <v>-0.24592036571051268</v>
      </c>
      <c r="D192" s="78">
        <v>-0.4627802183889973</v>
      </c>
    </row>
    <row r="193" spans="1:4" x14ac:dyDescent="0.25">
      <c r="A193" s="10">
        <v>43008</v>
      </c>
      <c r="B193" s="78">
        <v>-0.33451679614142904</v>
      </c>
      <c r="C193" s="78">
        <v>-0.21942664218920488</v>
      </c>
      <c r="D193" s="78">
        <v>-0.4496069500936532</v>
      </c>
    </row>
    <row r="194" spans="1:4" x14ac:dyDescent="0.25">
      <c r="A194" s="10">
        <v>43100</v>
      </c>
      <c r="B194" s="78">
        <v>-0.25887061687297608</v>
      </c>
      <c r="C194" s="78">
        <v>-0.11162389249754878</v>
      </c>
      <c r="D194" s="78">
        <v>-0.40611734124840343</v>
      </c>
    </row>
    <row r="195" spans="1:4" x14ac:dyDescent="0.25">
      <c r="A195" s="10">
        <v>43190</v>
      </c>
      <c r="B195" s="78">
        <v>-0.25180930259127865</v>
      </c>
      <c r="C195" s="78">
        <v>-0.11662543120292317</v>
      </c>
      <c r="D195" s="78">
        <v>-0.38699317397963412</v>
      </c>
    </row>
    <row r="196" spans="1:4" x14ac:dyDescent="0.25">
      <c r="A196" s="10">
        <v>43281</v>
      </c>
      <c r="B196" s="78">
        <v>-0.30826678996951051</v>
      </c>
      <c r="C196" s="78">
        <v>-0.23389357557579363</v>
      </c>
      <c r="D196" s="78">
        <v>-0.38264000436322743</v>
      </c>
    </row>
    <row r="197" spans="1:4" x14ac:dyDescent="0.25">
      <c r="A197" s="10">
        <v>43373</v>
      </c>
      <c r="B197" s="78">
        <v>-0.25996078429662461</v>
      </c>
      <c r="C197" s="78">
        <v>-0.24271038591379068</v>
      </c>
      <c r="D197" s="78">
        <v>-0.27721118267945849</v>
      </c>
    </row>
    <row r="198" spans="1:4" x14ac:dyDescent="0.25">
      <c r="A198" s="10">
        <v>43465</v>
      </c>
      <c r="B198" s="78">
        <v>-8.9030966379217896E-2</v>
      </c>
      <c r="C198" s="78">
        <v>-0.14140538670154662</v>
      </c>
      <c r="D198" s="78">
        <v>-3.6656546056889172E-2</v>
      </c>
    </row>
    <row r="199" spans="1:4" x14ac:dyDescent="0.25">
      <c r="A199" s="10">
        <v>43555</v>
      </c>
      <c r="B199" s="78">
        <v>7.6508673838920627E-3</v>
      </c>
      <c r="C199" s="78">
        <v>-0.15035646174474054</v>
      </c>
      <c r="D199" s="78">
        <v>0.16565819651252467</v>
      </c>
    </row>
    <row r="200" spans="1:4" x14ac:dyDescent="0.25">
      <c r="A200" s="10">
        <v>43646</v>
      </c>
      <c r="B200" s="78">
        <v>6.73612480704147E-2</v>
      </c>
      <c r="C200" s="78">
        <v>-0.18005825875292467</v>
      </c>
      <c r="D200" s="78">
        <v>0.31478075489375407</v>
      </c>
    </row>
    <row r="201" spans="1:4" x14ac:dyDescent="0.25">
      <c r="A201" s="10">
        <v>43738</v>
      </c>
      <c r="B201" s="78">
        <v>9.5482635321469472E-2</v>
      </c>
      <c r="C201" s="78">
        <v>-0.18860081505509224</v>
      </c>
      <c r="D201" s="78">
        <v>0.37956608569803119</v>
      </c>
    </row>
    <row r="202" spans="1:4" x14ac:dyDescent="0.25">
      <c r="A202" s="10">
        <v>43830</v>
      </c>
      <c r="B202" s="78">
        <v>-6.6100167769134244E-2</v>
      </c>
      <c r="C202" s="78">
        <v>-0.4052147658132621</v>
      </c>
      <c r="D202" s="78">
        <v>0.27301443027499361</v>
      </c>
    </row>
    <row r="203" spans="1:4" x14ac:dyDescent="0.25">
      <c r="A203" s="10">
        <v>43921</v>
      </c>
      <c r="B203" s="78">
        <v>-0.14033117417305047</v>
      </c>
      <c r="C203" s="78">
        <v>-0.39350934634658397</v>
      </c>
      <c r="D203" s="78">
        <v>0.11284699800048302</v>
      </c>
    </row>
    <row r="204" spans="1:4" x14ac:dyDescent="0.25">
      <c r="A204" s="10">
        <v>44012</v>
      </c>
      <c r="B204" s="78">
        <v>-6.781282997513563E-2</v>
      </c>
      <c r="C204" s="78">
        <v>-0.16959980096695851</v>
      </c>
      <c r="D204" s="78">
        <v>3.3974141016687241E-2</v>
      </c>
    </row>
    <row r="205" spans="1:4" x14ac:dyDescent="0.25">
      <c r="A205" s="10">
        <v>44104</v>
      </c>
      <c r="B205" s="78">
        <v>4.5765119052581016E-2</v>
      </c>
      <c r="C205" s="78">
        <v>9.9572149244200076E-2</v>
      </c>
      <c r="D205" s="78">
        <v>-8.0419111390380386E-3</v>
      </c>
    </row>
    <row r="206" spans="1:4" x14ac:dyDescent="0.25">
      <c r="A206" s="10">
        <v>44196</v>
      </c>
      <c r="B206" s="78">
        <v>0.12836548898697106</v>
      </c>
      <c r="C206" s="78">
        <v>0.32471620816900504</v>
      </c>
      <c r="D206" s="78">
        <v>-6.7985230195062918E-2</v>
      </c>
    </row>
    <row r="207" spans="1:4" x14ac:dyDescent="0.25">
      <c r="A207" s="10">
        <v>44286</v>
      </c>
      <c r="B207" s="78">
        <v>8.6180939456803801E-2</v>
      </c>
      <c r="C207" s="78">
        <v>0.30975259708758734</v>
      </c>
      <c r="D207" s="78">
        <v>-0.13739071817397974</v>
      </c>
    </row>
    <row r="208" spans="1:4" x14ac:dyDescent="0.25">
      <c r="A208" s="10">
        <v>44377</v>
      </c>
      <c r="B208" s="78">
        <v>-9.5055332866374326E-3</v>
      </c>
      <c r="C208" s="78">
        <v>0.16608463025440018</v>
      </c>
      <c r="D208" s="78">
        <v>-0.18509569682767504</v>
      </c>
    </row>
  </sheetData>
  <mergeCells count="3">
    <mergeCell ref="A1:G1"/>
    <mergeCell ref="B2:G2"/>
    <mergeCell ref="B3:G3"/>
  </mergeCells>
  <hyperlinks>
    <hyperlink ref="G4" location="Contents!A1" display="Back to Contents" xr:uid="{00000000-0004-0000-1800-000000000000}"/>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15"/>
  <dimension ref="A1:M349"/>
  <sheetViews>
    <sheetView workbookViewId="0">
      <selection sqref="A1:H1"/>
    </sheetView>
  </sheetViews>
  <sheetFormatPr defaultColWidth="9.140625" defaultRowHeight="13.5" x14ac:dyDescent="0.25"/>
  <cols>
    <col min="1" max="1" width="11" style="3" bestFit="1" customWidth="1"/>
    <col min="2" max="2" width="19.5703125" style="3" bestFit="1" customWidth="1"/>
    <col min="3" max="3" width="18.42578125" style="3" bestFit="1" customWidth="1"/>
    <col min="4" max="5" width="16.5703125" style="3" bestFit="1" customWidth="1"/>
    <col min="6" max="6" width="12.7109375" style="3" customWidth="1"/>
    <col min="7" max="7" width="19.85546875" style="3" bestFit="1" customWidth="1"/>
    <col min="8" max="9" width="14.7109375" style="3" bestFit="1" customWidth="1"/>
    <col min="10" max="10" width="20" style="3" customWidth="1"/>
    <col min="11" max="11" width="17.5703125" style="3" customWidth="1"/>
    <col min="12" max="12" width="9.140625" style="3"/>
    <col min="13" max="13" width="17.5703125" style="3" bestFit="1" customWidth="1"/>
    <col min="14" max="16384" width="9.140625" style="3"/>
  </cols>
  <sheetData>
    <row r="1" spans="1:13" ht="26.25" customHeight="1" thickBot="1" x14ac:dyDescent="0.3">
      <c r="A1" s="89" t="s">
        <v>154</v>
      </c>
      <c r="B1" s="90"/>
      <c r="C1" s="90"/>
      <c r="D1" s="90"/>
      <c r="E1" s="90"/>
      <c r="F1" s="90"/>
      <c r="G1" s="90"/>
      <c r="H1" s="90"/>
      <c r="I1" s="16"/>
      <c r="J1" s="16"/>
      <c r="K1" s="16"/>
      <c r="L1" s="16"/>
      <c r="M1" s="16"/>
    </row>
    <row r="2" spans="1:13" ht="112.9" customHeight="1" x14ac:dyDescent="0.25">
      <c r="A2" s="5" t="s">
        <v>0</v>
      </c>
      <c r="B2" s="99" t="s">
        <v>155</v>
      </c>
      <c r="C2" s="99"/>
      <c r="D2" s="99"/>
      <c r="E2" s="99"/>
      <c r="F2" s="99"/>
      <c r="G2" s="99"/>
      <c r="H2" s="99"/>
    </row>
    <row r="3" spans="1:13" ht="15" customHeight="1" x14ac:dyDescent="0.25">
      <c r="A3" s="6" t="s">
        <v>66</v>
      </c>
      <c r="B3" s="104" t="s">
        <v>113</v>
      </c>
      <c r="C3" s="104"/>
      <c r="D3" s="104"/>
      <c r="E3" s="104"/>
      <c r="F3" s="104"/>
      <c r="G3" s="104"/>
      <c r="H3" s="104"/>
    </row>
    <row r="4" spans="1:13" x14ac:dyDescent="0.25">
      <c r="H4" s="7" t="s">
        <v>68</v>
      </c>
      <c r="I4" s="13"/>
      <c r="J4" s="13"/>
      <c r="K4" s="9"/>
    </row>
    <row r="6" spans="1:13" x14ac:dyDescent="0.25">
      <c r="A6" s="22" t="s">
        <v>70</v>
      </c>
      <c r="B6" s="22" t="s">
        <v>10</v>
      </c>
      <c r="C6" s="22" t="s">
        <v>156</v>
      </c>
      <c r="D6" s="22" t="s">
        <v>11</v>
      </c>
    </row>
    <row r="7" spans="1:13" x14ac:dyDescent="0.25">
      <c r="A7" s="10">
        <v>26023</v>
      </c>
      <c r="B7" s="78">
        <v>4.1006820782560391E-2</v>
      </c>
      <c r="C7" s="78">
        <v>0.16980096834180941</v>
      </c>
      <c r="D7" s="78">
        <v>-8.7787326776688629E-2</v>
      </c>
    </row>
    <row r="8" spans="1:13" x14ac:dyDescent="0.25">
      <c r="A8" s="10">
        <v>26114</v>
      </c>
      <c r="B8" s="78">
        <v>3.8694296356523591E-2</v>
      </c>
      <c r="C8" s="78">
        <v>0.11639794884199439</v>
      </c>
      <c r="D8" s="78">
        <v>-3.9009356128947216E-2</v>
      </c>
    </row>
    <row r="9" spans="1:13" x14ac:dyDescent="0.25">
      <c r="A9" s="10">
        <v>26206</v>
      </c>
      <c r="B9" s="78">
        <v>3.7565576463351298E-2</v>
      </c>
      <c r="C9" s="78">
        <v>6.2038890414832355E-2</v>
      </c>
      <c r="D9" s="78">
        <v>1.3092262511870239E-2</v>
      </c>
    </row>
    <row r="10" spans="1:13" x14ac:dyDescent="0.25">
      <c r="A10" s="10">
        <v>26298</v>
      </c>
      <c r="B10" s="78">
        <v>3.8488078503544028E-2</v>
      </c>
      <c r="C10" s="78">
        <v>8.5645719107015194E-3</v>
      </c>
      <c r="D10" s="78">
        <v>6.8411585096386535E-2</v>
      </c>
    </row>
    <row r="11" spans="1:13" x14ac:dyDescent="0.25">
      <c r="A11" s="10">
        <v>26389</v>
      </c>
      <c r="B11" s="78">
        <v>4.2323887688442904E-2</v>
      </c>
      <c r="C11" s="78">
        <v>-4.2149426755954039E-2</v>
      </c>
      <c r="D11" s="78">
        <v>0.12679720213283985</v>
      </c>
    </row>
    <row r="12" spans="1:13" x14ac:dyDescent="0.25">
      <c r="A12" s="10">
        <v>26480</v>
      </c>
      <c r="B12" s="78">
        <v>4.9893959456967875E-2</v>
      </c>
      <c r="C12" s="78">
        <v>-8.8256219447039666E-2</v>
      </c>
      <c r="D12" s="78">
        <v>0.18804413836097542</v>
      </c>
    </row>
    <row r="13" spans="1:13" x14ac:dyDescent="0.25">
      <c r="A13" s="10">
        <v>26572</v>
      </c>
      <c r="B13" s="78">
        <v>6.194137539972415E-2</v>
      </c>
      <c r="C13" s="78">
        <v>-0.12800277623507963</v>
      </c>
      <c r="D13" s="78">
        <v>0.25188552703452793</v>
      </c>
    </row>
    <row r="14" spans="1:13" x14ac:dyDescent="0.25">
      <c r="A14" s="10">
        <v>26664</v>
      </c>
      <c r="B14" s="78">
        <v>7.9094886460179023E-2</v>
      </c>
      <c r="C14" s="78">
        <v>-0.15979461011779209</v>
      </c>
      <c r="D14" s="78">
        <v>0.31798438303815013</v>
      </c>
    </row>
    <row r="15" spans="1:13" x14ac:dyDescent="0.25">
      <c r="A15" s="10">
        <v>26754</v>
      </c>
      <c r="B15" s="78">
        <v>0.10183402901738578</v>
      </c>
      <c r="C15" s="78">
        <v>-0.18225778432001449</v>
      </c>
      <c r="D15" s="78">
        <v>0.38592584235478605</v>
      </c>
    </row>
    <row r="16" spans="1:13" x14ac:dyDescent="0.25">
      <c r="A16" s="10">
        <v>26845</v>
      </c>
      <c r="B16" s="78">
        <v>0.13045711030712687</v>
      </c>
      <c r="C16" s="78">
        <v>-0.19429604785493107</v>
      </c>
      <c r="D16" s="78">
        <v>0.45521026846918483</v>
      </c>
    </row>
    <row r="17" spans="1:4" x14ac:dyDescent="0.25">
      <c r="A17" s="10">
        <v>26937</v>
      </c>
      <c r="B17" s="78">
        <v>0.16505332756963081</v>
      </c>
      <c r="C17" s="78">
        <v>-0.19514099184698883</v>
      </c>
      <c r="D17" s="78">
        <v>0.52524764698625048</v>
      </c>
    </row>
    <row r="18" spans="1:4" x14ac:dyDescent="0.25">
      <c r="A18" s="10">
        <v>27029</v>
      </c>
      <c r="B18" s="78">
        <v>0.2054802097450866</v>
      </c>
      <c r="C18" s="78">
        <v>-0.18439327673433742</v>
      </c>
      <c r="D18" s="78">
        <v>0.59535369622451062</v>
      </c>
    </row>
    <row r="19" spans="1:4" x14ac:dyDescent="0.25">
      <c r="A19" s="10">
        <v>27119</v>
      </c>
      <c r="B19" s="78">
        <v>0.25134745231417921</v>
      </c>
      <c r="C19" s="78">
        <v>-0.16205320775820689</v>
      </c>
      <c r="D19" s="78">
        <v>0.66474811238656528</v>
      </c>
    </row>
    <row r="20" spans="1:4" x14ac:dyDescent="0.25">
      <c r="A20" s="10">
        <v>27210</v>
      </c>
      <c r="B20" s="78">
        <v>0.30200805727667879</v>
      </c>
      <c r="C20" s="78">
        <v>-0.12853922760873854</v>
      </c>
      <c r="D20" s="78">
        <v>0.73255534216209617</v>
      </c>
    </row>
    <row r="21" spans="1:4" x14ac:dyDescent="0.25">
      <c r="A21" s="10">
        <v>27302</v>
      </c>
      <c r="B21" s="78">
        <v>0.35655749495870132</v>
      </c>
      <c r="C21" s="78">
        <v>-8.4693242968679222E-2</v>
      </c>
      <c r="D21" s="78">
        <v>0.79780823288608183</v>
      </c>
    </row>
    <row r="22" spans="1:4" x14ac:dyDescent="0.25">
      <c r="A22" s="10">
        <v>27394</v>
      </c>
      <c r="B22" s="78">
        <v>0.41384137734348359</v>
      </c>
      <c r="C22" s="78">
        <v>-3.1772096154556041E-2</v>
      </c>
      <c r="D22" s="78">
        <v>0.85945485084152318</v>
      </c>
    </row>
    <row r="23" spans="1:4" x14ac:dyDescent="0.25">
      <c r="A23" s="10">
        <v>27484</v>
      </c>
      <c r="B23" s="78">
        <v>0.47247188013806612</v>
      </c>
      <c r="C23" s="78">
        <v>2.8575077507955845E-2</v>
      </c>
      <c r="D23" s="78">
        <v>0.9163686827681764</v>
      </c>
    </row>
    <row r="24" spans="1:4" x14ac:dyDescent="0.25">
      <c r="A24" s="10">
        <v>27575</v>
      </c>
      <c r="B24" s="78">
        <v>0.53085288005907083</v>
      </c>
      <c r="C24" s="78">
        <v>9.4343414573516096E-2</v>
      </c>
      <c r="D24" s="78">
        <v>0.96736234554462563</v>
      </c>
    </row>
    <row r="25" spans="1:4" x14ac:dyDescent="0.25">
      <c r="A25" s="10">
        <v>27667</v>
      </c>
      <c r="B25" s="78">
        <v>0.58721349291192892</v>
      </c>
      <c r="C25" s="78">
        <v>0.16322215944069093</v>
      </c>
      <c r="D25" s="78">
        <v>1.011204826383167</v>
      </c>
    </row>
    <row r="26" spans="1:4" x14ac:dyDescent="0.25">
      <c r="A26" s="10">
        <v>27759</v>
      </c>
      <c r="B26" s="78">
        <v>0.6396494156066086</v>
      </c>
      <c r="C26" s="78">
        <v>0.23265666789485578</v>
      </c>
      <c r="D26" s="78">
        <v>1.0466421633183614</v>
      </c>
    </row>
    <row r="27" spans="1:4" x14ac:dyDescent="0.25">
      <c r="A27" s="10">
        <v>27850</v>
      </c>
      <c r="B27" s="78">
        <v>0.68617120028407541</v>
      </c>
      <c r="C27" s="78">
        <v>0.29992104417704379</v>
      </c>
      <c r="D27" s="78">
        <v>1.0724213563911071</v>
      </c>
    </row>
    <row r="28" spans="1:4" x14ac:dyDescent="0.25">
      <c r="A28" s="10">
        <v>27941</v>
      </c>
      <c r="B28" s="78">
        <v>0.72475833025000402</v>
      </c>
      <c r="C28" s="78">
        <v>0.3621994832313199</v>
      </c>
      <c r="D28" s="78">
        <v>1.0873171772686883</v>
      </c>
    </row>
    <row r="29" spans="1:4" x14ac:dyDescent="0.25">
      <c r="A29" s="10">
        <v>28033</v>
      </c>
      <c r="B29" s="78">
        <v>0.75341773421356584</v>
      </c>
      <c r="C29" s="78">
        <v>0.41667404546078973</v>
      </c>
      <c r="D29" s="78">
        <v>1.0901614229663419</v>
      </c>
    </row>
    <row r="30" spans="1:4" x14ac:dyDescent="0.25">
      <c r="A30" s="10">
        <v>28125</v>
      </c>
      <c r="B30" s="78">
        <v>0.77024517566270789</v>
      </c>
      <c r="C30" s="78">
        <v>0.46061630939656101</v>
      </c>
      <c r="D30" s="78">
        <v>1.0798740419288548</v>
      </c>
    </row>
    <row r="31" spans="1:4" x14ac:dyDescent="0.25">
      <c r="A31" s="10">
        <v>28215</v>
      </c>
      <c r="B31" s="78">
        <v>0.77348779551696134</v>
      </c>
      <c r="C31" s="78">
        <v>0.49148013887118819</v>
      </c>
      <c r="D31" s="78">
        <v>1.0554954521627344</v>
      </c>
    </row>
    <row r="32" spans="1:4" x14ac:dyDescent="0.25">
      <c r="A32" s="10">
        <v>28306</v>
      </c>
      <c r="B32" s="78">
        <v>0.76160597485585368</v>
      </c>
      <c r="C32" s="78">
        <v>0.5069926742121692</v>
      </c>
      <c r="D32" s="78">
        <v>1.0162192754995383</v>
      </c>
    </row>
    <row r="33" spans="1:4" x14ac:dyDescent="0.25">
      <c r="A33" s="10">
        <v>28398</v>
      </c>
      <c r="B33" s="78">
        <v>0.7333326255958833</v>
      </c>
      <c r="C33" s="78">
        <v>0.50524061783726493</v>
      </c>
      <c r="D33" s="78">
        <v>0.96142463335450168</v>
      </c>
    </row>
    <row r="34" spans="1:4" x14ac:dyDescent="0.25">
      <c r="A34" s="10">
        <v>28490</v>
      </c>
      <c r="B34" s="78">
        <v>0.68772801405184714</v>
      </c>
      <c r="C34" s="78">
        <v>0.48474893698186244</v>
      </c>
      <c r="D34" s="78">
        <v>0.89070709112183188</v>
      </c>
    </row>
    <row r="35" spans="1:4" x14ac:dyDescent="0.25">
      <c r="A35" s="10">
        <v>28580</v>
      </c>
      <c r="B35" s="78">
        <v>0.62422827728941854</v>
      </c>
      <c r="C35" s="78">
        <v>0.44454925081893154</v>
      </c>
      <c r="D35" s="78">
        <v>0.80390730375990549</v>
      </c>
    </row>
    <row r="36" spans="1:4" x14ac:dyDescent="0.25">
      <c r="A36" s="10">
        <v>28671</v>
      </c>
      <c r="B36" s="78">
        <v>0.54268590522181215</v>
      </c>
      <c r="C36" s="78">
        <v>0.38423540372770276</v>
      </c>
      <c r="D36" s="78">
        <v>0.70113640671592159</v>
      </c>
    </row>
    <row r="37" spans="1:4" x14ac:dyDescent="0.25">
      <c r="A37" s="10">
        <v>28763</v>
      </c>
      <c r="B37" s="78">
        <v>0.44340063088375292</v>
      </c>
      <c r="C37" s="78">
        <v>0.30400404580004187</v>
      </c>
      <c r="D37" s="78">
        <v>0.58279721596746403</v>
      </c>
    </row>
    <row r="38" spans="1:4" x14ac:dyDescent="0.25">
      <c r="A38" s="10">
        <v>28855</v>
      </c>
      <c r="B38" s="78">
        <v>0.32713939379505341</v>
      </c>
      <c r="C38" s="78">
        <v>0.20467843791437171</v>
      </c>
      <c r="D38" s="78">
        <v>0.44960034967573509</v>
      </c>
    </row>
    <row r="39" spans="1:4" x14ac:dyDescent="0.25">
      <c r="A39" s="10">
        <v>28945</v>
      </c>
      <c r="B39" s="78">
        <v>0.19514431162892393</v>
      </c>
      <c r="C39" s="78">
        <v>8.7714161316223713E-2</v>
      </c>
      <c r="D39" s="78">
        <v>0.30257446194162413</v>
      </c>
    </row>
    <row r="40" spans="1:4" x14ac:dyDescent="0.25">
      <c r="A40" s="10">
        <v>29036</v>
      </c>
      <c r="B40" s="78">
        <v>4.9127906738152066E-2</v>
      </c>
      <c r="C40" s="78">
        <v>-4.4814072238918257E-2</v>
      </c>
      <c r="D40" s="78">
        <v>0.14306988571522239</v>
      </c>
    </row>
    <row r="41" spans="1:4" x14ac:dyDescent="0.25">
      <c r="A41" s="10">
        <v>29128</v>
      </c>
      <c r="B41" s="78">
        <v>-0.1087448217694366</v>
      </c>
      <c r="C41" s="78">
        <v>-0.19024475892722173</v>
      </c>
      <c r="D41" s="78">
        <v>-2.7244884611651466E-2</v>
      </c>
    </row>
    <row r="42" spans="1:4" x14ac:dyDescent="0.25">
      <c r="A42" s="10">
        <v>29220</v>
      </c>
      <c r="B42" s="78">
        <v>-0.27588752223153451</v>
      </c>
      <c r="C42" s="78">
        <v>-0.34538076190394151</v>
      </c>
      <c r="D42" s="78">
        <v>-0.20639428255912753</v>
      </c>
    </row>
    <row r="43" spans="1:4" x14ac:dyDescent="0.25">
      <c r="A43" s="10">
        <v>29311</v>
      </c>
      <c r="B43" s="78">
        <v>-0.44933647231938451</v>
      </c>
      <c r="C43" s="78">
        <v>-0.50655838092436278</v>
      </c>
      <c r="D43" s="78">
        <v>-0.39211456371440623</v>
      </c>
    </row>
    <row r="44" spans="1:4" x14ac:dyDescent="0.25">
      <c r="A44" s="10">
        <v>29402</v>
      </c>
      <c r="B44" s="78">
        <v>-0.62580669775012998</v>
      </c>
      <c r="C44" s="78">
        <v>-0.66973285343363254</v>
      </c>
      <c r="D44" s="78">
        <v>-0.58188054206662732</v>
      </c>
    </row>
    <row r="45" spans="1:4" x14ac:dyDescent="0.25">
      <c r="A45" s="10">
        <v>29494</v>
      </c>
      <c r="B45" s="78">
        <v>-0.8017591342265552</v>
      </c>
      <c r="C45" s="78">
        <v>-0.83057826980321325</v>
      </c>
      <c r="D45" s="78">
        <v>-0.77293999864989715</v>
      </c>
    </row>
    <row r="46" spans="1:4" x14ac:dyDescent="0.25">
      <c r="A46" s="10">
        <v>29586</v>
      </c>
      <c r="B46" s="78">
        <v>-0.97347738720147503</v>
      </c>
      <c r="C46" s="78">
        <v>-0.98459939529483742</v>
      </c>
      <c r="D46" s="78">
        <v>-0.96235537910811275</v>
      </c>
    </row>
    <row r="47" spans="1:4" x14ac:dyDescent="0.25">
      <c r="A47" s="10">
        <v>29676</v>
      </c>
      <c r="B47" s="78">
        <v>-1.1371523242094628</v>
      </c>
      <c r="C47" s="78">
        <v>-1.1272524654735199</v>
      </c>
      <c r="D47" s="78">
        <v>-1.1470521829454059</v>
      </c>
    </row>
    <row r="48" spans="1:4" x14ac:dyDescent="0.25">
      <c r="A48" s="10">
        <v>29767</v>
      </c>
      <c r="B48" s="78">
        <v>-1.2889724569200023</v>
      </c>
      <c r="C48" s="78">
        <v>-1.2540716746032365</v>
      </c>
      <c r="D48" s="78">
        <v>-1.323873239236768</v>
      </c>
    </row>
    <row r="49" spans="1:4" x14ac:dyDescent="0.25">
      <c r="A49" s="10">
        <v>29859</v>
      </c>
      <c r="B49" s="78">
        <v>-1.4252178440170931</v>
      </c>
      <c r="C49" s="78">
        <v>-1.3607978203190225</v>
      </c>
      <c r="D49" s="78">
        <v>-1.4896378677151638</v>
      </c>
    </row>
    <row r="50" spans="1:4" x14ac:dyDescent="0.25">
      <c r="A50" s="10">
        <v>29951</v>
      </c>
      <c r="B50" s="78">
        <v>-1.5423550794327607</v>
      </c>
      <c r="C50" s="78">
        <v>-1.4435054122785003</v>
      </c>
      <c r="D50" s="78">
        <v>-1.6412047465870212</v>
      </c>
    </row>
    <row r="51" spans="1:4" x14ac:dyDescent="0.25">
      <c r="A51" s="10">
        <v>30041</v>
      </c>
      <c r="B51" s="78">
        <v>-1.6371308296730436</v>
      </c>
      <c r="C51" s="78">
        <v>-1.498724504328883</v>
      </c>
      <c r="D51" s="78">
        <v>-1.7755371550172041</v>
      </c>
    </row>
    <row r="52" spans="1:4" x14ac:dyDescent="0.25">
      <c r="A52" s="10">
        <v>30132</v>
      </c>
      <c r="B52" s="78">
        <v>-1.7066613534591064</v>
      </c>
      <c r="C52" s="78">
        <v>-1.5235535725817828</v>
      </c>
      <c r="D52" s="78">
        <v>-1.88976913433643</v>
      </c>
    </row>
    <row r="53" spans="1:4" x14ac:dyDescent="0.25">
      <c r="A53" s="10">
        <v>30224</v>
      </c>
      <c r="B53" s="78">
        <v>-1.7485154791397508</v>
      </c>
      <c r="C53" s="78">
        <v>-1.5157599359206968</v>
      </c>
      <c r="D53" s="78">
        <v>-1.9812710223588046</v>
      </c>
    </row>
    <row r="54" spans="1:4" x14ac:dyDescent="0.25">
      <c r="A54" s="10">
        <v>30316</v>
      </c>
      <c r="B54" s="78">
        <v>-1.7607886306740248</v>
      </c>
      <c r="C54" s="78">
        <v>-1.4738644977294797</v>
      </c>
      <c r="D54" s="78">
        <v>-2.0477127636185699</v>
      </c>
    </row>
    <row r="55" spans="1:4" x14ac:dyDescent="0.25">
      <c r="A55" s="10">
        <v>30406</v>
      </c>
      <c r="B55" s="78">
        <v>-1.7421656796254354</v>
      </c>
      <c r="C55" s="78">
        <v>-1.3972079715191175</v>
      </c>
      <c r="D55" s="78">
        <v>-2.0871233877317534</v>
      </c>
    </row>
    <row r="56" spans="1:4" x14ac:dyDescent="0.25">
      <c r="A56" s="10">
        <v>30497</v>
      </c>
      <c r="B56" s="78">
        <v>-1.6919706545946311</v>
      </c>
      <c r="C56" s="78">
        <v>-1.2859962289357467</v>
      </c>
      <c r="D56" s="78">
        <v>-2.0979450802535156</v>
      </c>
    </row>
    <row r="57" spans="1:4" x14ac:dyDescent="0.25">
      <c r="A57" s="10">
        <v>30589</v>
      </c>
      <c r="B57" s="78">
        <v>-1.6102016548182103</v>
      </c>
      <c r="C57" s="78">
        <v>-1.1413229636911069</v>
      </c>
      <c r="D57" s="78">
        <v>-2.079080345945314</v>
      </c>
    </row>
    <row r="58" spans="1:4" x14ac:dyDescent="0.25">
      <c r="A58" s="10">
        <v>30681</v>
      </c>
      <c r="B58" s="78">
        <v>-1.4975496833311819</v>
      </c>
      <c r="C58" s="78">
        <v>-0.96516848399699084</v>
      </c>
      <c r="D58" s="78">
        <v>-2.029930882665373</v>
      </c>
    </row>
    <row r="59" spans="1:4" x14ac:dyDescent="0.25">
      <c r="A59" s="10">
        <v>30772</v>
      </c>
      <c r="B59" s="78">
        <v>-1.3554005274687679</v>
      </c>
      <c r="C59" s="78">
        <v>-0.76037411166430668</v>
      </c>
      <c r="D59" s="78">
        <v>-1.9504269432732293</v>
      </c>
    </row>
    <row r="60" spans="1:4" x14ac:dyDescent="0.25">
      <c r="A60" s="10">
        <v>30863</v>
      </c>
      <c r="B60" s="78">
        <v>-1.1858192594593131</v>
      </c>
      <c r="C60" s="78">
        <v>-0.53059235903149038</v>
      </c>
      <c r="D60" s="78">
        <v>-1.8410461598871357</v>
      </c>
    </row>
    <row r="61" spans="1:4" x14ac:dyDescent="0.25">
      <c r="A61" s="10">
        <v>30955</v>
      </c>
      <c r="B61" s="78">
        <v>-0.99151739518367321</v>
      </c>
      <c r="C61" s="78">
        <v>-0.28021375509865254</v>
      </c>
      <c r="D61" s="78">
        <v>-1.7028210352686939</v>
      </c>
    </row>
    <row r="62" spans="1:4" x14ac:dyDescent="0.25">
      <c r="A62" s="10">
        <v>31047</v>
      </c>
      <c r="B62" s="78">
        <v>-0.77580322180688654</v>
      </c>
      <c r="C62" s="78">
        <v>-1.4271878941001898E-2</v>
      </c>
      <c r="D62" s="78">
        <v>-1.5373345646727712</v>
      </c>
    </row>
    <row r="63" spans="1:4" x14ac:dyDescent="0.25">
      <c r="A63" s="10">
        <v>31137</v>
      </c>
      <c r="B63" s="78">
        <v>-0.54251627147210968</v>
      </c>
      <c r="C63" s="78">
        <v>0.26167118893858199</v>
      </c>
      <c r="D63" s="78">
        <v>-1.3467037318828015</v>
      </c>
    </row>
    <row r="64" spans="1:4" x14ac:dyDescent="0.25">
      <c r="A64" s="10">
        <v>31228</v>
      </c>
      <c r="B64" s="78">
        <v>-0.29594736511476544</v>
      </c>
      <c r="C64" s="78">
        <v>0.54165618802759397</v>
      </c>
      <c r="D64" s="78">
        <v>-1.1335509182571248</v>
      </c>
    </row>
    <row r="65" spans="1:4" x14ac:dyDescent="0.25">
      <c r="A65" s="10">
        <v>31320</v>
      </c>
      <c r="B65" s="78">
        <v>-4.0746064619596789E-2</v>
      </c>
      <c r="C65" s="78">
        <v>0.81947143650796073</v>
      </c>
      <c r="D65" s="78">
        <v>-0.9009635657471543</v>
      </c>
    </row>
    <row r="66" spans="1:4" x14ac:dyDescent="0.25">
      <c r="A66" s="10">
        <v>31412</v>
      </c>
      <c r="B66" s="78">
        <v>0.21818225930401575</v>
      </c>
      <c r="C66" s="78">
        <v>1.0888072545403771</v>
      </c>
      <c r="D66" s="78">
        <v>-0.65244273593234559</v>
      </c>
    </row>
    <row r="67" spans="1:4" x14ac:dyDescent="0.25">
      <c r="A67" s="10">
        <v>31502</v>
      </c>
      <c r="B67" s="78">
        <v>0.47578722316900712</v>
      </c>
      <c r="C67" s="78">
        <v>1.3434159452490892</v>
      </c>
      <c r="D67" s="78">
        <v>-0.391841498911075</v>
      </c>
    </row>
    <row r="68" spans="1:4" x14ac:dyDescent="0.25">
      <c r="A68" s="10">
        <v>31593</v>
      </c>
      <c r="B68" s="78">
        <v>0.72698932316586962</v>
      </c>
      <c r="C68" s="78">
        <v>1.5772730065559226</v>
      </c>
      <c r="D68" s="78">
        <v>-0.12329436022418333</v>
      </c>
    </row>
    <row r="69" spans="1:4" x14ac:dyDescent="0.25">
      <c r="A69" s="10">
        <v>31685</v>
      </c>
      <c r="B69" s="78">
        <v>0.96679798304574749</v>
      </c>
      <c r="C69" s="78">
        <v>1.7847351491143719</v>
      </c>
      <c r="D69" s="78">
        <v>0.14886081697712308</v>
      </c>
    </row>
    <row r="70" spans="1:4" x14ac:dyDescent="0.25">
      <c r="A70" s="10">
        <v>31777</v>
      </c>
      <c r="B70" s="78">
        <v>1.1904287224825143</v>
      </c>
      <c r="C70" s="78">
        <v>1.9606907240874365</v>
      </c>
      <c r="D70" s="78">
        <v>0.42016672087759199</v>
      </c>
    </row>
    <row r="71" spans="1:4" x14ac:dyDescent="0.25">
      <c r="A71" s="10">
        <v>31867</v>
      </c>
      <c r="B71" s="78">
        <v>1.3934164000566436</v>
      </c>
      <c r="C71" s="78">
        <v>2.1006983199925564</v>
      </c>
      <c r="D71" s="78">
        <v>0.68613448012073064</v>
      </c>
    </row>
    <row r="72" spans="1:4" x14ac:dyDescent="0.25">
      <c r="A72" s="10">
        <v>31958</v>
      </c>
      <c r="B72" s="78">
        <v>1.5717215583480042</v>
      </c>
      <c r="C72" s="78">
        <v>2.2011095671322134</v>
      </c>
      <c r="D72" s="78">
        <v>0.94233354956379489</v>
      </c>
    </row>
    <row r="73" spans="1:4" x14ac:dyDescent="0.25">
      <c r="A73" s="10">
        <v>32050</v>
      </c>
      <c r="B73" s="78">
        <v>1.721827054982457</v>
      </c>
      <c r="C73" s="78">
        <v>2.2591725843557717</v>
      </c>
      <c r="D73" s="78">
        <v>1.1844815256091421</v>
      </c>
    </row>
    <row r="74" spans="1:4" x14ac:dyDescent="0.25">
      <c r="A74" s="10">
        <v>32142</v>
      </c>
      <c r="B74" s="78">
        <v>1.8408223991966928</v>
      </c>
      <c r="C74" s="78">
        <v>2.2731130056468585</v>
      </c>
      <c r="D74" s="78">
        <v>1.4085317927465273</v>
      </c>
    </row>
    <row r="75" spans="1:4" x14ac:dyDescent="0.25">
      <c r="A75" s="10">
        <v>32233</v>
      </c>
      <c r="B75" s="78">
        <v>1.9264735225858298</v>
      </c>
      <c r="C75" s="78">
        <v>2.2421901196367209</v>
      </c>
      <c r="D75" s="78">
        <v>1.6107569255349388</v>
      </c>
    </row>
    <row r="76" spans="1:4" x14ac:dyDescent="0.25">
      <c r="A76" s="10">
        <v>32324</v>
      </c>
      <c r="B76" s="78">
        <v>1.9772760870298058</v>
      </c>
      <c r="C76" s="78">
        <v>2.1667263270888384</v>
      </c>
      <c r="D76" s="78">
        <v>1.7878258469707735</v>
      </c>
    </row>
    <row r="77" spans="1:4" x14ac:dyDescent="0.25">
      <c r="A77" s="10">
        <v>32416</v>
      </c>
      <c r="B77" s="78">
        <v>1.9924908622601141</v>
      </c>
      <c r="C77" s="78">
        <v>2.0481088507705349</v>
      </c>
      <c r="D77" s="78">
        <v>1.9368728737496932</v>
      </c>
    </row>
    <row r="78" spans="1:4" x14ac:dyDescent="0.25">
      <c r="A78" s="10">
        <v>32508</v>
      </c>
      <c r="B78" s="78">
        <v>1.9721601783683835</v>
      </c>
      <c r="C78" s="78">
        <v>1.8887633981786704</v>
      </c>
      <c r="D78" s="78">
        <v>2.0555569585580966</v>
      </c>
    </row>
    <row r="79" spans="1:4" x14ac:dyDescent="0.25">
      <c r="A79" s="10">
        <v>32598</v>
      </c>
      <c r="B79" s="78">
        <v>1.9171049616832565</v>
      </c>
      <c r="C79" s="78">
        <v>1.6921002583424269</v>
      </c>
      <c r="D79" s="78">
        <v>2.1421096650240861</v>
      </c>
    </row>
    <row r="80" spans="1:4" x14ac:dyDescent="0.25">
      <c r="A80" s="10">
        <v>32689</v>
      </c>
      <c r="B80" s="78">
        <v>1.8289023818104779</v>
      </c>
      <c r="C80" s="78">
        <v>1.4624340868330097</v>
      </c>
      <c r="D80" s="78">
        <v>2.1953706767879462</v>
      </c>
    </row>
    <row r="81" spans="1:4" x14ac:dyDescent="0.25">
      <c r="A81" s="10">
        <v>32781</v>
      </c>
      <c r="B81" s="78">
        <v>1.7098446586542366</v>
      </c>
      <c r="C81" s="78">
        <v>1.2048793757053975</v>
      </c>
      <c r="D81" s="78">
        <v>2.2148099416030758</v>
      </c>
    </row>
    <row r="82" spans="1:4" x14ac:dyDescent="0.25">
      <c r="A82" s="10">
        <v>32873</v>
      </c>
      <c r="B82" s="78">
        <v>1.5628800862062433</v>
      </c>
      <c r="C82" s="78">
        <v>0.92522429568099585</v>
      </c>
      <c r="D82" s="78">
        <v>2.2005358767314909</v>
      </c>
    </row>
    <row r="83" spans="1:4" x14ac:dyDescent="0.25">
      <c r="A83" s="10">
        <v>32963</v>
      </c>
      <c r="B83" s="78">
        <v>1.3915378104016718</v>
      </c>
      <c r="C83" s="78">
        <v>0.62978621616466368</v>
      </c>
      <c r="D83" s="78">
        <v>2.1532894046386799</v>
      </c>
    </row>
    <row r="84" spans="1:4" x14ac:dyDescent="0.25">
      <c r="A84" s="10">
        <v>33054</v>
      </c>
      <c r="B84" s="78">
        <v>1.1998383377299664</v>
      </c>
      <c r="C84" s="78">
        <v>0.32525273641274316</v>
      </c>
      <c r="D84" s="78">
        <v>2.0744239390471897</v>
      </c>
    </row>
    <row r="85" spans="1:4" x14ac:dyDescent="0.25">
      <c r="A85" s="10">
        <v>33146</v>
      </c>
      <c r="B85" s="78">
        <v>0.99219213701895803</v>
      </c>
      <c r="C85" s="78">
        <v>1.8512482641838482E-2</v>
      </c>
      <c r="D85" s="78">
        <v>1.9658717913960775</v>
      </c>
    </row>
    <row r="86" spans="1:4" x14ac:dyDescent="0.25">
      <c r="A86" s="10">
        <v>33238</v>
      </c>
      <c r="B86" s="78">
        <v>0.77328901785684745</v>
      </c>
      <c r="C86" s="78">
        <v>-0.28351977154282426</v>
      </c>
      <c r="D86" s="78">
        <v>1.8300978072565193</v>
      </c>
    </row>
    <row r="87" spans="1:4" x14ac:dyDescent="0.25">
      <c r="A87" s="10">
        <v>33328</v>
      </c>
      <c r="B87" s="78">
        <v>0.54798121628155694</v>
      </c>
      <c r="C87" s="78">
        <v>-0.57407892951316164</v>
      </c>
      <c r="D87" s="78">
        <v>1.6700413620762755</v>
      </c>
    </row>
    <row r="88" spans="1:4" x14ac:dyDescent="0.25">
      <c r="A88" s="10">
        <v>33419</v>
      </c>
      <c r="B88" s="78">
        <v>0.32116328456305449</v>
      </c>
      <c r="C88" s="78">
        <v>-0.84672156794155928</v>
      </c>
      <c r="D88" s="78">
        <v>1.4890481370676683</v>
      </c>
    </row>
    <row r="89" spans="1:4" x14ac:dyDescent="0.25">
      <c r="A89" s="10">
        <v>33511</v>
      </c>
      <c r="B89" s="78">
        <v>9.7651962361281708E-2</v>
      </c>
      <c r="C89" s="78">
        <v>-1.0954894264321986</v>
      </c>
      <c r="D89" s="78">
        <v>1.290793351154762</v>
      </c>
    </row>
    <row r="90" spans="1:4" x14ac:dyDescent="0.25">
      <c r="A90" s="10">
        <v>33603</v>
      </c>
      <c r="B90" s="78">
        <v>-0.11793080105253617</v>
      </c>
      <c r="C90" s="78">
        <v>-1.3150599387678734</v>
      </c>
      <c r="D90" s="78">
        <v>1.0791983366628011</v>
      </c>
    </row>
    <row r="91" spans="1:4" x14ac:dyDescent="0.25">
      <c r="A91" s="10">
        <v>33694</v>
      </c>
      <c r="B91" s="78">
        <v>-0.32126859924581902</v>
      </c>
      <c r="C91" s="78">
        <v>-1.5008797075508225</v>
      </c>
      <c r="D91" s="78">
        <v>0.85834250905918441</v>
      </c>
    </row>
    <row r="92" spans="1:4" x14ac:dyDescent="0.25">
      <c r="A92" s="10">
        <v>33785</v>
      </c>
      <c r="B92" s="78">
        <v>-0.50845220198599939</v>
      </c>
      <c r="C92" s="78">
        <v>-1.6492772940371128</v>
      </c>
      <c r="D92" s="78">
        <v>0.63237289006511399</v>
      </c>
    </row>
    <row r="93" spans="1:4" x14ac:dyDescent="0.25">
      <c r="A93" s="10">
        <v>33877</v>
      </c>
      <c r="B93" s="78">
        <v>-0.67606943614641501</v>
      </c>
      <c r="C93" s="78">
        <v>-1.7575522681573452</v>
      </c>
      <c r="D93" s="78">
        <v>0.40541339586451525</v>
      </c>
    </row>
    <row r="94" spans="1:4" x14ac:dyDescent="0.25">
      <c r="A94" s="10">
        <v>33969</v>
      </c>
      <c r="B94" s="78">
        <v>-0.82128101358271632</v>
      </c>
      <c r="C94" s="78">
        <v>-1.824038123676831</v>
      </c>
      <c r="D94" s="78">
        <v>0.1814760965113984</v>
      </c>
    </row>
    <row r="95" spans="1:4" x14ac:dyDescent="0.25">
      <c r="A95" s="10">
        <v>34059</v>
      </c>
      <c r="B95" s="78">
        <v>-0.94188040103445925</v>
      </c>
      <c r="C95" s="78">
        <v>-1.8481373912341683</v>
      </c>
      <c r="D95" s="78">
        <v>-3.5623410834750117E-2</v>
      </c>
    </row>
    <row r="96" spans="1:4" x14ac:dyDescent="0.25">
      <c r="A96" s="10">
        <v>34150</v>
      </c>
      <c r="B96" s="78">
        <v>-1.0363362742172226</v>
      </c>
      <c r="C96" s="78">
        <v>-1.8303280566875797</v>
      </c>
      <c r="D96" s="78">
        <v>-0.24234449174686556</v>
      </c>
    </row>
    <row r="97" spans="1:4" x14ac:dyDescent="0.25">
      <c r="A97" s="10">
        <v>34242</v>
      </c>
      <c r="B97" s="78">
        <v>-1.1038165840468153</v>
      </c>
      <c r="C97" s="78">
        <v>-1.7721411915092182</v>
      </c>
      <c r="D97" s="78">
        <v>-0.43549197658441224</v>
      </c>
    </row>
    <row r="98" spans="1:4" x14ac:dyDescent="0.25">
      <c r="A98" s="10">
        <v>34334</v>
      </c>
      <c r="B98" s="78">
        <v>-1.1441937734861216</v>
      </c>
      <c r="C98" s="78">
        <v>-1.6761105029182224</v>
      </c>
      <c r="D98" s="78">
        <v>-0.61227704405402095</v>
      </c>
    </row>
    <row r="99" spans="1:4" x14ac:dyDescent="0.25">
      <c r="A99" s="10">
        <v>34424</v>
      </c>
      <c r="B99" s="78">
        <v>-1.1580312042560916</v>
      </c>
      <c r="C99" s="78">
        <v>-1.545695291026735</v>
      </c>
      <c r="D99" s="78">
        <v>-0.77036711748544839</v>
      </c>
    </row>
    <row r="100" spans="1:4" x14ac:dyDescent="0.25">
      <c r="A100" s="10">
        <v>34515</v>
      </c>
      <c r="B100" s="78">
        <v>-1.1465513687939888</v>
      </c>
      <c r="C100" s="78">
        <v>-1.3851790361426279</v>
      </c>
      <c r="D100" s="78">
        <v>-0.90792370144534962</v>
      </c>
    </row>
    <row r="101" spans="1:4" x14ac:dyDescent="0.25">
      <c r="A101" s="10">
        <v>34607</v>
      </c>
      <c r="B101" s="78">
        <v>-1.1115869597474721</v>
      </c>
      <c r="C101" s="78">
        <v>-1.1995465104957677</v>
      </c>
      <c r="D101" s="78">
        <v>-1.0236274089991768</v>
      </c>
    </row>
    <row r="102" spans="1:4" x14ac:dyDescent="0.25">
      <c r="A102" s="10">
        <v>34699</v>
      </c>
      <c r="B102" s="78">
        <v>-1.0555163329536905</v>
      </c>
      <c r="C102" s="78">
        <v>-0.99434289593158387</v>
      </c>
      <c r="D102" s="78">
        <v>-1.1166897699757972</v>
      </c>
    </row>
    <row r="103" spans="1:4" x14ac:dyDescent="0.25">
      <c r="A103" s="10">
        <v>34789</v>
      </c>
      <c r="B103" s="78">
        <v>-0.98118531727952341</v>
      </c>
      <c r="C103" s="78">
        <v>-0.77551887593824875</v>
      </c>
      <c r="D103" s="78">
        <v>-1.1868517586207981</v>
      </c>
    </row>
    <row r="104" spans="1:4" x14ac:dyDescent="0.25">
      <c r="A104" s="10">
        <v>34880</v>
      </c>
      <c r="B104" s="78">
        <v>-0.89181768430334718</v>
      </c>
      <c r="C104" s="78">
        <v>-0.54926604310597138</v>
      </c>
      <c r="D104" s="78">
        <v>-1.2343693255007231</v>
      </c>
    </row>
    <row r="105" spans="1:4" x14ac:dyDescent="0.25">
      <c r="A105" s="10">
        <v>34972</v>
      </c>
      <c r="B105" s="78">
        <v>-0.79091688274007477</v>
      </c>
      <c r="C105" s="78">
        <v>-0.32184721148919981</v>
      </c>
      <c r="D105" s="78">
        <v>-1.2599865539909498</v>
      </c>
    </row>
    <row r="106" spans="1:4" x14ac:dyDescent="0.25">
      <c r="A106" s="10">
        <v>35064</v>
      </c>
      <c r="B106" s="78">
        <v>-0.68216185889843162</v>
      </c>
      <c r="C106" s="78">
        <v>-9.9426340739213068E-2</v>
      </c>
      <c r="D106" s="78">
        <v>-1.2648973770576502</v>
      </c>
    </row>
    <row r="107" spans="1:4" x14ac:dyDescent="0.25">
      <c r="A107" s="10">
        <v>35155</v>
      </c>
      <c r="B107" s="78">
        <v>-0.56929991969175964</v>
      </c>
      <c r="C107" s="78">
        <v>0.11209723748295222</v>
      </c>
      <c r="D107" s="78">
        <v>-1.2506970768664716</v>
      </c>
    </row>
    <row r="108" spans="1:4" x14ac:dyDescent="0.25">
      <c r="A108" s="10">
        <v>35246</v>
      </c>
      <c r="B108" s="78">
        <v>-0.45603964555818366</v>
      </c>
      <c r="C108" s="78">
        <v>0.30724574929407517</v>
      </c>
      <c r="D108" s="78">
        <v>-1.2193250404104425</v>
      </c>
    </row>
    <row r="109" spans="1:4" x14ac:dyDescent="0.25">
      <c r="A109" s="10">
        <v>35338</v>
      </c>
      <c r="B109" s="78">
        <v>-0.34594682629897167</v>
      </c>
      <c r="C109" s="78">
        <v>0.48110679971178455</v>
      </c>
      <c r="D109" s="78">
        <v>-1.1730004523097279</v>
      </c>
    </row>
    <row r="110" spans="1:4" x14ac:dyDescent="0.25">
      <c r="A110" s="10">
        <v>35430</v>
      </c>
      <c r="B110" s="78">
        <v>-0.24234627500183892</v>
      </c>
      <c r="C110" s="78">
        <v>0.62946021591109402</v>
      </c>
      <c r="D110" s="78">
        <v>-1.1141527659147719</v>
      </c>
    </row>
    <row r="111" spans="1:4" x14ac:dyDescent="0.25">
      <c r="A111" s="10">
        <v>35520</v>
      </c>
      <c r="B111" s="78">
        <v>-0.14823217795973159</v>
      </c>
      <c r="C111" s="78">
        <v>0.74888454602346555</v>
      </c>
      <c r="D111" s="78">
        <v>-1.0453489019429287</v>
      </c>
    </row>
    <row r="112" spans="1:4" x14ac:dyDescent="0.25">
      <c r="A112" s="10">
        <v>35611</v>
      </c>
      <c r="B112" s="78">
        <v>-6.6189368173878493E-2</v>
      </c>
      <c r="C112" s="78">
        <v>0.83684044134959013</v>
      </c>
      <c r="D112" s="78">
        <v>-0.96921917769734711</v>
      </c>
    </row>
    <row r="113" spans="1:4" x14ac:dyDescent="0.25">
      <c r="A113" s="10">
        <v>35703</v>
      </c>
      <c r="B113" s="78">
        <v>1.6724249530913893E-3</v>
      </c>
      <c r="C113" s="78">
        <v>0.89172881850427455</v>
      </c>
      <c r="D113" s="78">
        <v>-0.88838396859809177</v>
      </c>
    </row>
    <row r="114" spans="1:4" x14ac:dyDescent="0.25">
      <c r="A114" s="10">
        <v>35795</v>
      </c>
      <c r="B114" s="78">
        <v>5.3769686570026731E-2</v>
      </c>
      <c r="C114" s="78">
        <v>0.9129224211417829</v>
      </c>
      <c r="D114" s="78">
        <v>-0.80538304800172944</v>
      </c>
    </row>
    <row r="115" spans="1:4" x14ac:dyDescent="0.25">
      <c r="A115" s="10">
        <v>35885</v>
      </c>
      <c r="B115" s="78">
        <v>8.9080357029158896E-2</v>
      </c>
      <c r="C115" s="78">
        <v>0.90077015738035038</v>
      </c>
      <c r="D115" s="78">
        <v>-0.72260944332203259</v>
      </c>
    </row>
    <row r="116" spans="1:4" x14ac:dyDescent="0.25">
      <c r="A116" s="10">
        <v>35976</v>
      </c>
      <c r="B116" s="78">
        <v>0.10716243347241045</v>
      </c>
      <c r="C116" s="78">
        <v>0.85657435690282424</v>
      </c>
      <c r="D116" s="78">
        <v>-0.64224948995800335</v>
      </c>
    </row>
    <row r="117" spans="1:4" x14ac:dyDescent="0.25">
      <c r="A117" s="10">
        <v>36068</v>
      </c>
      <c r="B117" s="78">
        <v>0.10815564218471346</v>
      </c>
      <c r="C117" s="78">
        <v>0.78254184884697697</v>
      </c>
      <c r="D117" s="78">
        <v>-0.56623056447755005</v>
      </c>
    </row>
    <row r="118" spans="1:4" x14ac:dyDescent="0.25">
      <c r="A118" s="10">
        <v>36160</v>
      </c>
      <c r="B118" s="78">
        <v>9.2766372673284275E-2</v>
      </c>
      <c r="C118" s="78">
        <v>0.68171048639780274</v>
      </c>
      <c r="D118" s="78">
        <v>-0.49617774105123419</v>
      </c>
    </row>
    <row r="119" spans="1:4" x14ac:dyDescent="0.25">
      <c r="A119" s="10">
        <v>36250</v>
      </c>
      <c r="B119" s="78">
        <v>6.2236534276352645E-2</v>
      </c>
      <c r="C119" s="78">
        <v>0.55785341596451721</v>
      </c>
      <c r="D119" s="78">
        <v>-0.43338034741181192</v>
      </c>
    </row>
    <row r="120" spans="1:4" x14ac:dyDescent="0.25">
      <c r="A120" s="10">
        <v>36341</v>
      </c>
      <c r="B120" s="78">
        <v>1.8297441336898118E-2</v>
      </c>
      <c r="C120" s="78">
        <v>0.41536398919279449</v>
      </c>
      <c r="D120" s="78">
        <v>-0.37876910651899826</v>
      </c>
    </row>
    <row r="121" spans="1:4" x14ac:dyDescent="0.25">
      <c r="A121" s="10">
        <v>36433</v>
      </c>
      <c r="B121" s="78">
        <v>-3.6889758869059375E-2</v>
      </c>
      <c r="C121" s="78">
        <v>0.25912472830951888</v>
      </c>
      <c r="D121" s="78">
        <v>-0.33290424604763763</v>
      </c>
    </row>
    <row r="122" spans="1:4" x14ac:dyDescent="0.25">
      <c r="A122" s="10">
        <v>36525</v>
      </c>
      <c r="B122" s="78">
        <v>-0.10080524142599587</v>
      </c>
      <c r="C122" s="78">
        <v>9.4364165622579488E-2</v>
      </c>
      <c r="D122" s="78">
        <v>-0.29597464847457122</v>
      </c>
    </row>
    <row r="123" spans="1:4" x14ac:dyDescent="0.25">
      <c r="A123" s="10">
        <v>36616</v>
      </c>
      <c r="B123" s="78">
        <v>-0.17065106646169176</v>
      </c>
      <c r="C123" s="78">
        <v>-7.3494324301982855E-2</v>
      </c>
      <c r="D123" s="78">
        <v>-0.26780780862140069</v>
      </c>
    </row>
    <row r="124" spans="1:4" x14ac:dyDescent="0.25">
      <c r="A124" s="10">
        <v>36707</v>
      </c>
      <c r="B124" s="78">
        <v>-0.24343873749945083</v>
      </c>
      <c r="C124" s="78">
        <v>-0.23898740350877096</v>
      </c>
      <c r="D124" s="78">
        <v>-0.2478900714901307</v>
      </c>
    </row>
    <row r="125" spans="1:4" x14ac:dyDescent="0.25">
      <c r="A125" s="10">
        <v>36799</v>
      </c>
      <c r="B125" s="78">
        <v>-0.31608117967855898</v>
      </c>
      <c r="C125" s="78">
        <v>-0.39676601024298858</v>
      </c>
      <c r="D125" s="78">
        <v>-0.23539634911412941</v>
      </c>
    </row>
    <row r="126" spans="1:4" x14ac:dyDescent="0.25">
      <c r="A126" s="10">
        <v>36891</v>
      </c>
      <c r="B126" s="78">
        <v>-0.38548647348454529</v>
      </c>
      <c r="C126" s="78">
        <v>-0.54174467872177035</v>
      </c>
      <c r="D126" s="78">
        <v>-0.2292282682473202</v>
      </c>
    </row>
    <row r="127" spans="1:4" x14ac:dyDescent="0.25">
      <c r="A127" s="10">
        <v>36981</v>
      </c>
      <c r="B127" s="78">
        <v>-0.44865066807222842</v>
      </c>
      <c r="C127" s="78">
        <v>-0.66924184869374115</v>
      </c>
      <c r="D127" s="78">
        <v>-0.22805948745071569</v>
      </c>
    </row>
    <row r="128" spans="1:4" x14ac:dyDescent="0.25">
      <c r="A128" s="10">
        <v>37072</v>
      </c>
      <c r="B128" s="78">
        <v>-0.50274706292145133</v>
      </c>
      <c r="C128" s="78">
        <v>-0.77510737797951579</v>
      </c>
      <c r="D128" s="78">
        <v>-0.23038674786338692</v>
      </c>
    </row>
    <row r="129" spans="1:4" x14ac:dyDescent="0.25">
      <c r="A129" s="10">
        <v>37164</v>
      </c>
      <c r="B129" s="78">
        <v>-0.54520948444983219</v>
      </c>
      <c r="C129" s="78">
        <v>-0.85583387807680555</v>
      </c>
      <c r="D129" s="78">
        <v>-0.23458509082285886</v>
      </c>
    </row>
    <row r="130" spans="1:4" x14ac:dyDescent="0.25">
      <c r="A130" s="10">
        <v>37256</v>
      </c>
      <c r="B130" s="78">
        <v>-0.57380729024605481</v>
      </c>
      <c r="C130" s="78">
        <v>-0.9086489901053475</v>
      </c>
      <c r="D130" s="78">
        <v>-0.2389655903867621</v>
      </c>
    </row>
    <row r="131" spans="1:4" x14ac:dyDescent="0.25">
      <c r="A131" s="10">
        <v>37346</v>
      </c>
      <c r="B131" s="78">
        <v>-0.5867101008040243</v>
      </c>
      <c r="C131" s="78">
        <v>-0.93158629040079732</v>
      </c>
      <c r="D131" s="78">
        <v>-0.2418339112072514</v>
      </c>
    </row>
    <row r="132" spans="1:4" x14ac:dyDescent="0.25">
      <c r="A132" s="10">
        <v>37437</v>
      </c>
      <c r="B132" s="78">
        <v>-0.58254057838308992</v>
      </c>
      <c r="C132" s="78">
        <v>-0.92353314451642898</v>
      </c>
      <c r="D132" s="78">
        <v>-0.24154801224975095</v>
      </c>
    </row>
    <row r="133" spans="1:4" x14ac:dyDescent="0.25">
      <c r="A133" s="10">
        <v>37529</v>
      </c>
      <c r="B133" s="78">
        <v>-0.5604139348527748</v>
      </c>
      <c r="C133" s="78">
        <v>-0.88425449640402964</v>
      </c>
      <c r="D133" s="78">
        <v>-0.23657337330151984</v>
      </c>
    </row>
    <row r="134" spans="1:4" x14ac:dyDescent="0.25">
      <c r="A134" s="10">
        <v>37621</v>
      </c>
      <c r="B134" s="78">
        <v>-0.51996324399058158</v>
      </c>
      <c r="C134" s="78">
        <v>-0.81439226641102036</v>
      </c>
      <c r="D134" s="78">
        <v>-0.22553422157014275</v>
      </c>
    </row>
    <row r="135" spans="1:4" x14ac:dyDescent="0.25">
      <c r="A135" s="10">
        <v>37711</v>
      </c>
      <c r="B135" s="78">
        <v>-0.46135004684689723</v>
      </c>
      <c r="C135" s="78">
        <v>-0.71544071747956806</v>
      </c>
      <c r="D135" s="78">
        <v>-0.20725937621422638</v>
      </c>
    </row>
    <row r="136" spans="1:4" x14ac:dyDescent="0.25">
      <c r="A136" s="10">
        <v>37802</v>
      </c>
      <c r="B136" s="78">
        <v>-0.38526015926813317</v>
      </c>
      <c r="C136" s="78">
        <v>-0.58969881392340473</v>
      </c>
      <c r="D136" s="78">
        <v>-0.18082150461286164</v>
      </c>
    </row>
    <row r="137" spans="1:4" x14ac:dyDescent="0.25">
      <c r="A137" s="10">
        <v>37894</v>
      </c>
      <c r="B137" s="78">
        <v>-0.29288500627044312</v>
      </c>
      <c r="C137" s="78">
        <v>-0.44020122264997619</v>
      </c>
      <c r="D137" s="78">
        <v>-0.14556878989091007</v>
      </c>
    </row>
    <row r="138" spans="1:4" x14ac:dyDescent="0.25">
      <c r="A138" s="10">
        <v>37986</v>
      </c>
      <c r="B138" s="78">
        <v>-0.18588920683940446</v>
      </c>
      <c r="C138" s="78">
        <v>-0.27063017539144951</v>
      </c>
      <c r="D138" s="78">
        <v>-0.1011482382873594</v>
      </c>
    </row>
    <row r="139" spans="1:4" x14ac:dyDescent="0.25">
      <c r="A139" s="10">
        <v>38077</v>
      </c>
      <c r="B139" s="78">
        <v>-6.6365503756508612E-2</v>
      </c>
      <c r="C139" s="78">
        <v>-8.5210907037172309E-2</v>
      </c>
      <c r="D139" s="78">
        <v>-4.7520100475844915E-2</v>
      </c>
    </row>
    <row r="140" spans="1:4" x14ac:dyDescent="0.25">
      <c r="A140" s="10">
        <v>38168</v>
      </c>
      <c r="B140" s="78">
        <v>6.3221533895993692E-2</v>
      </c>
      <c r="C140" s="78">
        <v>0.11140620349591775</v>
      </c>
      <c r="D140" s="78">
        <v>1.5036864296069624E-2</v>
      </c>
    </row>
    <row r="141" spans="1:4" x14ac:dyDescent="0.25">
      <c r="A141" s="10">
        <v>38260</v>
      </c>
      <c r="B141" s="78">
        <v>0.20010132163895922</v>
      </c>
      <c r="C141" s="78">
        <v>0.31427334758550896</v>
      </c>
      <c r="D141" s="78">
        <v>8.5929295692409466E-2</v>
      </c>
    </row>
    <row r="142" spans="1:4" x14ac:dyDescent="0.25">
      <c r="A142" s="10">
        <v>38352</v>
      </c>
      <c r="B142" s="78">
        <v>0.34127063779958067</v>
      </c>
      <c r="C142" s="78">
        <v>0.51827920119313231</v>
      </c>
      <c r="D142" s="78">
        <v>0.16426207440602902</v>
      </c>
    </row>
    <row r="143" spans="1:4" x14ac:dyDescent="0.25">
      <c r="A143" s="10">
        <v>38442</v>
      </c>
      <c r="B143" s="78">
        <v>0.48357245032577356</v>
      </c>
      <c r="C143" s="78">
        <v>0.71828527806036058</v>
      </c>
      <c r="D143" s="78">
        <v>0.24885962259118655</v>
      </c>
    </row>
    <row r="144" spans="1:4" x14ac:dyDescent="0.25">
      <c r="A144" s="10">
        <v>38533</v>
      </c>
      <c r="B144" s="78">
        <v>0.62377796425851528</v>
      </c>
      <c r="C144" s="78">
        <v>0.90926096309104565</v>
      </c>
      <c r="D144" s="78">
        <v>0.33829496542598503</v>
      </c>
    </row>
    <row r="145" spans="1:4" x14ac:dyDescent="0.25">
      <c r="A145" s="10">
        <v>38625</v>
      </c>
      <c r="B145" s="78">
        <v>0.758669617727733</v>
      </c>
      <c r="C145" s="78">
        <v>1.0864135755894631</v>
      </c>
      <c r="D145" s="78">
        <v>0.4309256598660029</v>
      </c>
    </row>
    <row r="146" spans="1:4" x14ac:dyDescent="0.25">
      <c r="A146" s="10">
        <v>38717</v>
      </c>
      <c r="B146" s="78">
        <v>0.88512277507067771</v>
      </c>
      <c r="C146" s="78">
        <v>1.2453100213016675</v>
      </c>
      <c r="D146" s="78">
        <v>0.52493552883968797</v>
      </c>
    </row>
    <row r="147" spans="1:4" x14ac:dyDescent="0.25">
      <c r="A147" s="10">
        <v>38807</v>
      </c>
      <c r="B147" s="78">
        <v>1.0001839492572091</v>
      </c>
      <c r="C147" s="78">
        <v>1.3819868943609532</v>
      </c>
      <c r="D147" s="78">
        <v>0.61838100415346497</v>
      </c>
    </row>
    <row r="148" spans="1:4" x14ac:dyDescent="0.25">
      <c r="A148" s="10">
        <v>38898</v>
      </c>
      <c r="B148" s="78">
        <v>1.1011435283882323</v>
      </c>
      <c r="C148" s="78">
        <v>1.4930462747099316</v>
      </c>
      <c r="D148" s="78">
        <v>0.70924078206653274</v>
      </c>
    </row>
    <row r="149" spans="1:4" x14ac:dyDescent="0.25">
      <c r="A149" s="10">
        <v>38990</v>
      </c>
      <c r="B149" s="78">
        <v>1.1856011771224026</v>
      </c>
      <c r="C149" s="78">
        <v>1.5757349206131057</v>
      </c>
      <c r="D149" s="78">
        <v>0.79546743363169947</v>
      </c>
    </row>
    <row r="150" spans="1:4" x14ac:dyDescent="0.25">
      <c r="A150" s="10">
        <v>39082</v>
      </c>
      <c r="B150" s="78">
        <v>1.2515223265535207</v>
      </c>
      <c r="C150" s="78">
        <v>1.6280050649674083</v>
      </c>
      <c r="D150" s="78">
        <v>0.87503958813963312</v>
      </c>
    </row>
    <row r="151" spans="1:4" x14ac:dyDescent="0.25">
      <c r="A151" s="10">
        <v>39172</v>
      </c>
      <c r="B151" s="78">
        <v>1.2972844471814691</v>
      </c>
      <c r="C151" s="78">
        <v>1.6485555724425474</v>
      </c>
      <c r="D151" s="78">
        <v>0.94601332192039078</v>
      </c>
    </row>
    <row r="152" spans="1:4" x14ac:dyDescent="0.25">
      <c r="A152" s="10">
        <v>39263</v>
      </c>
      <c r="B152" s="78">
        <v>1.3217121101435183</v>
      </c>
      <c r="C152" s="78">
        <v>1.6368527854071453</v>
      </c>
      <c r="D152" s="78">
        <v>1.0065714348798913</v>
      </c>
    </row>
    <row r="153" spans="1:4" x14ac:dyDescent="0.25">
      <c r="A153" s="10">
        <v>39355</v>
      </c>
      <c r="B153" s="78">
        <v>1.3241001721129861</v>
      </c>
      <c r="C153" s="78">
        <v>1.5931309631902579</v>
      </c>
      <c r="D153" s="78">
        <v>1.0550693810357143</v>
      </c>
    </row>
    <row r="154" spans="1:4" x14ac:dyDescent="0.25">
      <c r="A154" s="10">
        <v>39447</v>
      </c>
      <c r="B154" s="78">
        <v>1.3042247592159333</v>
      </c>
      <c r="C154" s="78">
        <v>1.5183727847701054</v>
      </c>
      <c r="D154" s="78">
        <v>1.0900767336617614</v>
      </c>
    </row>
    <row r="155" spans="1:4" x14ac:dyDescent="0.25">
      <c r="A155" s="10">
        <v>39538</v>
      </c>
      <c r="B155" s="78">
        <v>1.2623420649271138</v>
      </c>
      <c r="C155" s="78">
        <v>1.4142709234521436</v>
      </c>
      <c r="D155" s="78">
        <v>1.1104132064020842</v>
      </c>
    </row>
    <row r="156" spans="1:4" x14ac:dyDescent="0.25">
      <c r="A156" s="10">
        <v>39629</v>
      </c>
      <c r="B156" s="78">
        <v>1.1991753064293003</v>
      </c>
      <c r="C156" s="78">
        <v>1.2831721986381437</v>
      </c>
      <c r="D156" s="78">
        <v>1.1151784142204568</v>
      </c>
    </row>
    <row r="157" spans="1:4" x14ac:dyDescent="0.25">
      <c r="A157" s="10">
        <v>39721</v>
      </c>
      <c r="B157" s="78">
        <v>1.1158904941638759</v>
      </c>
      <c r="C157" s="78">
        <v>1.1280062511142686</v>
      </c>
      <c r="D157" s="78">
        <v>1.1037747372134834</v>
      </c>
    </row>
    <row r="158" spans="1:4" x14ac:dyDescent="0.25">
      <c r="A158" s="10">
        <v>39813</v>
      </c>
      <c r="B158" s="78">
        <v>1.0140619519032783</v>
      </c>
      <c r="C158" s="78">
        <v>0.95220106305576868</v>
      </c>
      <c r="D158" s="78">
        <v>1.0759228407507881</v>
      </c>
    </row>
    <row r="159" spans="1:4" x14ac:dyDescent="0.25">
      <c r="A159" s="10">
        <v>39903</v>
      </c>
      <c r="B159" s="78">
        <v>0.89562877232733484</v>
      </c>
      <c r="C159" s="78">
        <v>0.75958794304128496</v>
      </c>
      <c r="D159" s="78">
        <v>1.0316696016133846</v>
      </c>
    </row>
    <row r="160" spans="1:4" x14ac:dyDescent="0.25">
      <c r="A160" s="10">
        <v>39994</v>
      </c>
      <c r="B160" s="78">
        <v>0.76284359972560423</v>
      </c>
      <c r="C160" s="78">
        <v>0.55429881312700613</v>
      </c>
      <c r="D160" s="78">
        <v>0.97138838632420221</v>
      </c>
    </row>
    <row r="161" spans="1:4" x14ac:dyDescent="0.25">
      <c r="A161" s="10">
        <v>40086</v>
      </c>
      <c r="B161" s="78">
        <v>0.61821529240852313</v>
      </c>
      <c r="C161" s="78">
        <v>0.34065876537221002</v>
      </c>
      <c r="D161" s="78">
        <v>0.89577181944483619</v>
      </c>
    </row>
    <row r="162" spans="1:4" x14ac:dyDescent="0.25">
      <c r="A162" s="10">
        <v>40178</v>
      </c>
      <c r="B162" s="78">
        <v>0.46444712952005635</v>
      </c>
      <c r="C162" s="78">
        <v>0.12307689770673146</v>
      </c>
      <c r="D162" s="78">
        <v>0.80581736133338122</v>
      </c>
    </row>
    <row r="163" spans="1:4" x14ac:dyDescent="0.25">
      <c r="A163" s="10">
        <v>40268</v>
      </c>
      <c r="B163" s="78">
        <v>0.30437228858004906</v>
      </c>
      <c r="C163" s="78">
        <v>-9.4061605114365773E-2</v>
      </c>
      <c r="D163" s="78">
        <v>0.7028061822744639</v>
      </c>
    </row>
    <row r="164" spans="1:4" x14ac:dyDescent="0.25">
      <c r="A164" s="10">
        <v>40359</v>
      </c>
      <c r="B164" s="78">
        <v>0.14088833117263067</v>
      </c>
      <c r="C164" s="78">
        <v>-0.30649930678887605</v>
      </c>
      <c r="D164" s="78">
        <v>0.58827596913413738</v>
      </c>
    </row>
    <row r="165" spans="1:4" x14ac:dyDescent="0.25">
      <c r="A165" s="10">
        <v>40451</v>
      </c>
      <c r="B165" s="78">
        <v>-2.3107603827313167E-2</v>
      </c>
      <c r="C165" s="78">
        <v>-0.51020363621126785</v>
      </c>
      <c r="D165" s="78">
        <v>0.46398842855664152</v>
      </c>
    </row>
    <row r="166" spans="1:4" x14ac:dyDescent="0.25">
      <c r="A166" s="10">
        <v>40543</v>
      </c>
      <c r="B166" s="78">
        <v>-0.18478128438460775</v>
      </c>
      <c r="C166" s="78">
        <v>-0.70145492349640715</v>
      </c>
      <c r="D166" s="78">
        <v>0.33189235472719164</v>
      </c>
    </row>
    <row r="167" spans="1:4" x14ac:dyDescent="0.25">
      <c r="A167" s="10">
        <v>40633</v>
      </c>
      <c r="B167" s="78">
        <v>-0.34142005809931192</v>
      </c>
      <c r="C167" s="78">
        <v>-0.87692332436236031</v>
      </c>
      <c r="D167" s="78">
        <v>0.1940832081637365</v>
      </c>
    </row>
    <row r="168" spans="1:4" x14ac:dyDescent="0.25">
      <c r="A168" s="10">
        <v>40724</v>
      </c>
      <c r="B168" s="78">
        <v>-0.49048638826117974</v>
      </c>
      <c r="C168" s="78">
        <v>-1.0337329804579027</v>
      </c>
      <c r="D168" s="78">
        <v>5.2760203935543266E-2</v>
      </c>
    </row>
    <row r="169" spans="1:4" x14ac:dyDescent="0.25">
      <c r="A169" s="10">
        <v>40816</v>
      </c>
      <c r="B169" s="78">
        <v>-0.62966512174048717</v>
      </c>
      <c r="C169" s="78">
        <v>-1.169512176452566</v>
      </c>
      <c r="D169" s="78">
        <v>-8.9818067028408263E-2</v>
      </c>
    </row>
    <row r="170" spans="1:4" x14ac:dyDescent="0.25">
      <c r="A170" s="10">
        <v>40908</v>
      </c>
      <c r="B170" s="78">
        <v>-0.75690357509813366</v>
      </c>
      <c r="C170" s="78">
        <v>-1.2824286894824473</v>
      </c>
      <c r="D170" s="78">
        <v>-0.23137846071382004</v>
      </c>
    </row>
    <row r="171" spans="1:4" x14ac:dyDescent="0.25">
      <c r="A171" s="10">
        <v>40999</v>
      </c>
      <c r="B171" s="78">
        <v>-0.87044375958502895</v>
      </c>
      <c r="C171" s="78">
        <v>-1.3712099694309983</v>
      </c>
      <c r="D171" s="78">
        <v>-0.36967754973905953</v>
      </c>
    </row>
    <row r="172" spans="1:4" x14ac:dyDescent="0.25">
      <c r="A172" s="10">
        <v>41090</v>
      </c>
      <c r="B172" s="78">
        <v>-0.96884630890304679</v>
      </c>
      <c r="C172" s="78">
        <v>-1.4351482262502167</v>
      </c>
      <c r="D172" s="78">
        <v>-0.50254439155587693</v>
      </c>
    </row>
    <row r="173" spans="1:4" x14ac:dyDescent="0.25">
      <c r="A173" s="10">
        <v>41182</v>
      </c>
      <c r="B173" s="78">
        <v>-1.0510059181731026</v>
      </c>
      <c r="C173" s="78">
        <v>-1.4740909203861232</v>
      </c>
      <c r="D173" s="78">
        <v>-0.62792091596008193</v>
      </c>
    </row>
    <row r="174" spans="1:4" x14ac:dyDescent="0.25">
      <c r="A174" s="10">
        <v>41274</v>
      </c>
      <c r="B174" s="78">
        <v>-1.1161583412036538</v>
      </c>
      <c r="C174" s="78">
        <v>-1.4884175425817783</v>
      </c>
      <c r="D174" s="78">
        <v>-0.74389913982552924</v>
      </c>
    </row>
    <row r="175" spans="1:4" x14ac:dyDescent="0.25">
      <c r="A175" s="10">
        <v>41364</v>
      </c>
      <c r="B175" s="78">
        <v>-1.1638792190520766</v>
      </c>
      <c r="C175" s="78">
        <v>-1.4790039193743787</v>
      </c>
      <c r="D175" s="78">
        <v>-0.8487545187297747</v>
      </c>
    </row>
    <row r="176" spans="1:4" x14ac:dyDescent="0.25">
      <c r="A176" s="10">
        <v>41455</v>
      </c>
      <c r="B176" s="78">
        <v>-1.194075219862603</v>
      </c>
      <c r="C176" s="78">
        <v>-1.4471755815047764</v>
      </c>
      <c r="D176" s="78">
        <v>-0.9409748582204297</v>
      </c>
    </row>
    <row r="177" spans="1:4" x14ac:dyDescent="0.25">
      <c r="A177" s="10">
        <v>41547</v>
      </c>
      <c r="B177" s="78">
        <v>-1.2069681527229297</v>
      </c>
      <c r="C177" s="78">
        <v>-1.3946519770130652</v>
      </c>
      <c r="D177" s="78">
        <v>-1.0192843284327942</v>
      </c>
    </row>
    <row r="178" spans="1:4" x14ac:dyDescent="0.25">
      <c r="A178" s="10">
        <v>41639</v>
      </c>
      <c r="B178" s="78">
        <v>-1.2030728724536366</v>
      </c>
      <c r="C178" s="78">
        <v>-1.3234834937391622</v>
      </c>
      <c r="D178" s="78">
        <v>-1.0826622511681108</v>
      </c>
    </row>
    <row r="179" spans="1:4" x14ac:dyDescent="0.25">
      <c r="A179" s="10">
        <v>41729</v>
      </c>
      <c r="B179" s="78">
        <v>-1.1831699145455725</v>
      </c>
      <c r="C179" s="78">
        <v>-1.2359833740537221</v>
      </c>
      <c r="D179" s="78">
        <v>-1.130356455037423</v>
      </c>
    </row>
    <row r="180" spans="1:4" x14ac:dyDescent="0.25">
      <c r="A180" s="10">
        <v>41820</v>
      </c>
      <c r="B180" s="78">
        <v>-1.1482738877410741</v>
      </c>
      <c r="C180" s="78">
        <v>-1.1346566567631244</v>
      </c>
      <c r="D180" s="78">
        <v>-1.1618911187190237</v>
      </c>
    </row>
    <row r="181" spans="1:4" x14ac:dyDescent="0.25">
      <c r="A181" s="10">
        <v>41912</v>
      </c>
      <c r="B181" s="78">
        <v>-1.0995987050215379</v>
      </c>
      <c r="C181" s="78">
        <v>-1.0221282681570947</v>
      </c>
      <c r="D181" s="78">
        <v>-1.1770691418859809</v>
      </c>
    </row>
    <row r="182" spans="1:4" x14ac:dyDescent="0.25">
      <c r="A182" s="10">
        <v>42004</v>
      </c>
      <c r="B182" s="78">
        <v>-1.0385207521676953</v>
      </c>
      <c r="C182" s="78">
        <v>-0.90107230894677381</v>
      </c>
      <c r="D182" s="78">
        <v>-1.1759691953886169</v>
      </c>
    </row>
    <row r="183" spans="1:4" x14ac:dyDescent="0.25">
      <c r="A183" s="10">
        <v>42094</v>
      </c>
      <c r="B183" s="78">
        <v>-0.9665410778425374</v>
      </c>
      <c r="C183" s="78">
        <v>-0.77414445102730556</v>
      </c>
      <c r="D183" s="78">
        <v>-1.1589377046577694</v>
      </c>
    </row>
    <row r="184" spans="1:4" x14ac:dyDescent="0.25">
      <c r="A184" s="10">
        <v>42185</v>
      </c>
      <c r="B184" s="78">
        <v>-0.88524764256267785</v>
      </c>
      <c r="C184" s="78">
        <v>-0.64391917384500263</v>
      </c>
      <c r="D184" s="78">
        <v>-1.1265761112803532</v>
      </c>
    </row>
    <row r="185" spans="1:4" x14ac:dyDescent="0.25">
      <c r="A185" s="10">
        <v>42277</v>
      </c>
      <c r="B185" s="78">
        <v>-0.79627858911587923</v>
      </c>
      <c r="C185" s="78">
        <v>-0.51283334226247612</v>
      </c>
      <c r="D185" s="78">
        <v>-1.0797238359692825</v>
      </c>
    </row>
    <row r="186" spans="1:4" x14ac:dyDescent="0.25">
      <c r="A186" s="10">
        <v>42369</v>
      </c>
      <c r="B186" s="78">
        <v>-0.70128739785362004</v>
      </c>
      <c r="C186" s="78">
        <v>-0.38313736487903638</v>
      </c>
      <c r="D186" s="78">
        <v>-1.0194374308282037</v>
      </c>
    </row>
    <row r="187" spans="1:4" x14ac:dyDescent="0.25">
      <c r="A187" s="10">
        <v>42460</v>
      </c>
      <c r="B187" s="78">
        <v>-0.601910671331914</v>
      </c>
      <c r="C187" s="78">
        <v>-0.25685488322822819</v>
      </c>
      <c r="D187" s="78">
        <v>-0.94696645943559976</v>
      </c>
    </row>
    <row r="188" spans="1:4" x14ac:dyDescent="0.25">
      <c r="A188" s="10">
        <v>42551</v>
      </c>
      <c r="B188" s="78">
        <v>-0.49973915891258619</v>
      </c>
      <c r="C188" s="78">
        <v>-0.13575163803817589</v>
      </c>
      <c r="D188" s="78">
        <v>-0.86372667978699647</v>
      </c>
    </row>
    <row r="189" spans="1:4" x14ac:dyDescent="0.25">
      <c r="A189" s="10">
        <v>42643</v>
      </c>
      <c r="B189" s="78">
        <v>-0.3962924883323552</v>
      </c>
      <c r="C189" s="78">
        <v>-2.1313848824274454E-2</v>
      </c>
      <c r="D189" s="78">
        <v>-0.77127112784043594</v>
      </c>
    </row>
    <row r="190" spans="1:4" x14ac:dyDescent="0.25">
      <c r="A190" s="10">
        <v>42735</v>
      </c>
      <c r="B190" s="78">
        <v>-0.29299792312279649</v>
      </c>
      <c r="C190" s="78">
        <v>8.5263862686435293E-2</v>
      </c>
      <c r="D190" s="78">
        <v>-0.67125970893202824</v>
      </c>
    </row>
    <row r="191" spans="1:4" x14ac:dyDescent="0.25">
      <c r="A191" s="10">
        <v>42825</v>
      </c>
      <c r="B191" s="78">
        <v>-0.19117331722879255</v>
      </c>
      <c r="C191" s="78">
        <v>0.18308126709741093</v>
      </c>
      <c r="D191" s="78">
        <v>-0.565427901554996</v>
      </c>
    </row>
    <row r="192" spans="1:4" x14ac:dyDescent="0.25">
      <c r="A192" s="10">
        <v>42916</v>
      </c>
      <c r="B192" s="78">
        <v>-9.2014296052909839E-2</v>
      </c>
      <c r="C192" s="78">
        <v>0.27152657192126445</v>
      </c>
      <c r="D192" s="78">
        <v>-0.45555516402708413</v>
      </c>
    </row>
    <row r="193" spans="1:4" x14ac:dyDescent="0.25">
      <c r="A193" s="10">
        <v>43008</v>
      </c>
      <c r="B193" s="78">
        <v>3.4144391561523324E-3</v>
      </c>
      <c r="C193" s="78">
        <v>0.35026248897638401</v>
      </c>
      <c r="D193" s="78">
        <v>-0.34343361066407935</v>
      </c>
    </row>
    <row r="194" spans="1:4" x14ac:dyDescent="0.25">
      <c r="A194" s="10">
        <v>43100</v>
      </c>
      <c r="B194" s="78">
        <v>9.4183905318783706E-2</v>
      </c>
      <c r="C194" s="78">
        <v>0.41920530222214408</v>
      </c>
      <c r="D194" s="78">
        <v>-0.23083749158457667</v>
      </c>
    </row>
    <row r="195" spans="1:4" x14ac:dyDescent="0.25">
      <c r="A195" s="10">
        <v>43190</v>
      </c>
      <c r="B195" s="78">
        <v>0.17950205354834131</v>
      </c>
      <c r="C195" s="78">
        <v>0.4784980776856585</v>
      </c>
      <c r="D195" s="78">
        <v>-0.11949397058897589</v>
      </c>
    </row>
    <row r="196" spans="1:4" x14ac:dyDescent="0.25">
      <c r="A196" s="10">
        <v>43281</v>
      </c>
      <c r="B196" s="78">
        <v>0.25871181341684302</v>
      </c>
      <c r="C196" s="78">
        <v>0.52847927691297814</v>
      </c>
      <c r="D196" s="78">
        <v>-1.1055650079292103E-2</v>
      </c>
    </row>
    <row r="197" spans="1:4" x14ac:dyDescent="0.25">
      <c r="A197" s="10">
        <v>43373</v>
      </c>
      <c r="B197" s="78">
        <v>0.33128643347420961</v>
      </c>
      <c r="C197" s="78">
        <v>0.56964810900470519</v>
      </c>
      <c r="D197" s="78">
        <v>9.292475794371402E-2</v>
      </c>
    </row>
    <row r="198" spans="1:4" x14ac:dyDescent="0.25">
      <c r="A198" s="10">
        <v>43465</v>
      </c>
      <c r="B198" s="78">
        <v>0.39682262615492719</v>
      </c>
      <c r="C198" s="78">
        <v>0.60262798341977297</v>
      </c>
      <c r="D198" s="78">
        <v>0.19101726889008144</v>
      </c>
    </row>
    <row r="199" spans="1:4" x14ac:dyDescent="0.25">
      <c r="A199" s="10">
        <v>43555</v>
      </c>
      <c r="B199" s="78">
        <v>0.45503204367594663</v>
      </c>
      <c r="C199" s="78">
        <v>0.62812940750935631</v>
      </c>
      <c r="D199" s="78">
        <v>0.28193467984253695</v>
      </c>
    </row>
    <row r="200" spans="1:4" x14ac:dyDescent="0.25">
      <c r="A200" s="10">
        <v>43646</v>
      </c>
      <c r="B200" s="78">
        <v>0.50573160912399595</v>
      </c>
      <c r="C200" s="78">
        <v>0.64691361174774931</v>
      </c>
      <c r="D200" s="78">
        <v>0.36454960650024265</v>
      </c>
    </row>
    <row r="201" spans="1:4" x14ac:dyDescent="0.25">
      <c r="A201" s="10">
        <v>43738</v>
      </c>
      <c r="B201" s="78">
        <v>0.54883320513477085</v>
      </c>
      <c r="C201" s="78">
        <v>0.65975808571295169</v>
      </c>
      <c r="D201" s="78">
        <v>0.43790832455659012</v>
      </c>
    </row>
    <row r="202" spans="1:4" x14ac:dyDescent="0.25">
      <c r="A202" s="10">
        <v>43830</v>
      </c>
      <c r="B202" s="78">
        <v>0.58433318349442565</v>
      </c>
      <c r="C202" s="78">
        <v>0.66742507400201501</v>
      </c>
      <c r="D202" s="78">
        <v>0.50124129298683628</v>
      </c>
    </row>
    <row r="203" spans="1:4" x14ac:dyDescent="0.25">
      <c r="A203" s="10">
        <v>43921</v>
      </c>
      <c r="B203" s="78">
        <v>0.61230210527878248</v>
      </c>
      <c r="C203" s="78">
        <v>0.6706339193182177</v>
      </c>
      <c r="D203" s="78">
        <v>0.55397029123934727</v>
      </c>
    </row>
    <row r="204" spans="1:4" x14ac:dyDescent="0.25">
      <c r="A204" s="10">
        <v>44012</v>
      </c>
      <c r="B204" s="78">
        <v>0.63287505582719383</v>
      </c>
      <c r="C204" s="78">
        <v>0.67003795649944209</v>
      </c>
      <c r="D204" s="78">
        <v>0.59571215515494569</v>
      </c>
    </row>
    <row r="205" spans="1:4" x14ac:dyDescent="0.25">
      <c r="A205" s="10">
        <v>44104</v>
      </c>
      <c r="B205" s="78">
        <v>0.64624280524028221</v>
      </c>
      <c r="C205" s="78">
        <v>0.66620646327488331</v>
      </c>
      <c r="D205" s="78">
        <v>0.62627914720568123</v>
      </c>
    </row>
    <row r="206" spans="1:4" x14ac:dyDescent="0.25">
      <c r="A206" s="10">
        <v>44196</v>
      </c>
      <c r="B206" s="78">
        <v>0.652644006649442</v>
      </c>
      <c r="C206" s="78">
        <v>0.65961196824630908</v>
      </c>
      <c r="D206" s="78">
        <v>0.64567604505257492</v>
      </c>
    </row>
    <row r="207" spans="1:4" x14ac:dyDescent="0.25">
      <c r="A207" s="10">
        <v>44286</v>
      </c>
      <c r="B207" s="78">
        <v>0.65235854469826204</v>
      </c>
      <c r="C207" s="78">
        <v>0.6506230111554453</v>
      </c>
      <c r="D207" s="78">
        <v>0.65409407824107868</v>
      </c>
    </row>
    <row r="208" spans="1:4" x14ac:dyDescent="0.25">
      <c r="A208" s="10">
        <v>44377</v>
      </c>
      <c r="B208" s="78">
        <v>0.6457020688447479</v>
      </c>
      <c r="C208" s="78">
        <v>0.63950225180489462</v>
      </c>
      <c r="D208" s="78">
        <v>0.6519018858846013</v>
      </c>
    </row>
    <row r="209" spans="5:5" x14ac:dyDescent="0.25">
      <c r="E209" s="34"/>
    </row>
    <row r="210" spans="5:5" x14ac:dyDescent="0.25">
      <c r="E210" s="34"/>
    </row>
    <row r="211" spans="5:5" x14ac:dyDescent="0.25">
      <c r="E211" s="34"/>
    </row>
    <row r="212" spans="5:5" x14ac:dyDescent="0.25">
      <c r="E212" s="34"/>
    </row>
    <row r="213" spans="5:5" x14ac:dyDescent="0.25">
      <c r="E213" s="34"/>
    </row>
    <row r="214" spans="5:5" x14ac:dyDescent="0.25">
      <c r="E214" s="34"/>
    </row>
    <row r="215" spans="5:5" x14ac:dyDescent="0.25">
      <c r="E215" s="34"/>
    </row>
    <row r="216" spans="5:5" x14ac:dyDescent="0.25">
      <c r="E216" s="34"/>
    </row>
    <row r="217" spans="5:5" x14ac:dyDescent="0.25">
      <c r="E217" s="34"/>
    </row>
    <row r="218" spans="5:5" x14ac:dyDescent="0.25">
      <c r="E218" s="34"/>
    </row>
    <row r="219" spans="5:5" x14ac:dyDescent="0.25">
      <c r="E219" s="34"/>
    </row>
    <row r="220" spans="5:5" x14ac:dyDescent="0.25">
      <c r="E220" s="34"/>
    </row>
    <row r="221" spans="5:5" x14ac:dyDescent="0.25">
      <c r="E221" s="34"/>
    </row>
    <row r="222" spans="5:5" x14ac:dyDescent="0.25">
      <c r="E222" s="34"/>
    </row>
    <row r="223" spans="5:5" x14ac:dyDescent="0.25">
      <c r="E223" s="34"/>
    </row>
    <row r="224" spans="5:5" x14ac:dyDescent="0.25">
      <c r="E224" s="34"/>
    </row>
    <row r="225" spans="5:5" x14ac:dyDescent="0.25">
      <c r="E225" s="34"/>
    </row>
    <row r="226" spans="5:5" x14ac:dyDescent="0.25">
      <c r="E226" s="34"/>
    </row>
    <row r="227" spans="5:5" x14ac:dyDescent="0.25">
      <c r="E227" s="34"/>
    </row>
    <row r="228" spans="5:5" x14ac:dyDescent="0.25">
      <c r="E228" s="34"/>
    </row>
    <row r="229" spans="5:5" x14ac:dyDescent="0.25">
      <c r="E229" s="34"/>
    </row>
    <row r="230" spans="5:5" x14ac:dyDescent="0.25">
      <c r="E230" s="34"/>
    </row>
    <row r="231" spans="5:5" x14ac:dyDescent="0.25">
      <c r="E231" s="34"/>
    </row>
    <row r="232" spans="5:5" x14ac:dyDescent="0.25">
      <c r="E232" s="34"/>
    </row>
    <row r="233" spans="5:5" x14ac:dyDescent="0.25">
      <c r="E233" s="34"/>
    </row>
    <row r="234" spans="5:5" x14ac:dyDescent="0.25">
      <c r="E234" s="34"/>
    </row>
    <row r="235" spans="5:5" x14ac:dyDescent="0.25">
      <c r="E235" s="34"/>
    </row>
    <row r="236" spans="5:5" x14ac:dyDescent="0.25">
      <c r="E236" s="34"/>
    </row>
    <row r="237" spans="5:5" x14ac:dyDescent="0.25">
      <c r="E237" s="34"/>
    </row>
    <row r="238" spans="5:5" x14ac:dyDescent="0.25">
      <c r="E238" s="34"/>
    </row>
    <row r="239" spans="5:5" x14ac:dyDescent="0.25">
      <c r="E239" s="34"/>
    </row>
    <row r="240" spans="5:5" x14ac:dyDescent="0.25">
      <c r="E240" s="34"/>
    </row>
    <row r="241" spans="5:5" x14ac:dyDescent="0.25">
      <c r="E241" s="34"/>
    </row>
    <row r="242" spans="5:5" x14ac:dyDescent="0.25">
      <c r="E242" s="34"/>
    </row>
    <row r="243" spans="5:5" x14ac:dyDescent="0.25">
      <c r="E243" s="34"/>
    </row>
    <row r="244" spans="5:5" x14ac:dyDescent="0.25">
      <c r="E244" s="34"/>
    </row>
    <row r="245" spans="5:5" x14ac:dyDescent="0.25">
      <c r="E245" s="34"/>
    </row>
    <row r="246" spans="5:5" x14ac:dyDescent="0.25">
      <c r="E246" s="34"/>
    </row>
    <row r="247" spans="5:5" x14ac:dyDescent="0.25">
      <c r="E247" s="34"/>
    </row>
    <row r="248" spans="5:5" x14ac:dyDescent="0.25">
      <c r="E248" s="34"/>
    </row>
    <row r="249" spans="5:5" x14ac:dyDescent="0.25">
      <c r="E249" s="34"/>
    </row>
    <row r="250" spans="5:5" x14ac:dyDescent="0.25">
      <c r="E250" s="34"/>
    </row>
    <row r="251" spans="5:5" x14ac:dyDescent="0.25">
      <c r="E251" s="34"/>
    </row>
    <row r="252" spans="5:5" x14ac:dyDescent="0.25">
      <c r="E252" s="34"/>
    </row>
    <row r="253" spans="5:5" x14ac:dyDescent="0.25">
      <c r="E253" s="34"/>
    </row>
    <row r="254" spans="5:5" x14ac:dyDescent="0.25">
      <c r="E254" s="34"/>
    </row>
    <row r="255" spans="5:5" x14ac:dyDescent="0.25">
      <c r="E255" s="34"/>
    </row>
    <row r="256" spans="5:5" x14ac:dyDescent="0.25">
      <c r="E256" s="34"/>
    </row>
    <row r="257" spans="5:5" x14ac:dyDescent="0.25">
      <c r="E257" s="34"/>
    </row>
    <row r="258" spans="5:5" x14ac:dyDescent="0.25">
      <c r="E258" s="34"/>
    </row>
    <row r="259" spans="5:5" x14ac:dyDescent="0.25">
      <c r="E259" s="34"/>
    </row>
    <row r="260" spans="5:5" x14ac:dyDescent="0.25">
      <c r="E260" s="34"/>
    </row>
    <row r="261" spans="5:5" x14ac:dyDescent="0.25">
      <c r="E261" s="34"/>
    </row>
    <row r="262" spans="5:5" x14ac:dyDescent="0.25">
      <c r="E262" s="34"/>
    </row>
    <row r="263" spans="5:5" x14ac:dyDescent="0.25">
      <c r="E263" s="34"/>
    </row>
    <row r="264" spans="5:5" x14ac:dyDescent="0.25">
      <c r="E264" s="34"/>
    </row>
    <row r="265" spans="5:5" x14ac:dyDescent="0.25">
      <c r="E265" s="34"/>
    </row>
    <row r="266" spans="5:5" x14ac:dyDescent="0.25">
      <c r="E266" s="34"/>
    </row>
    <row r="267" spans="5:5" x14ac:dyDescent="0.25">
      <c r="E267" s="34"/>
    </row>
    <row r="268" spans="5:5" x14ac:dyDescent="0.25">
      <c r="E268" s="34"/>
    </row>
    <row r="269" spans="5:5" x14ac:dyDescent="0.25">
      <c r="E269" s="34"/>
    </row>
    <row r="270" spans="5:5" x14ac:dyDescent="0.25">
      <c r="E270" s="34"/>
    </row>
    <row r="271" spans="5:5" x14ac:dyDescent="0.25">
      <c r="E271" s="34"/>
    </row>
    <row r="272" spans="5:5" x14ac:dyDescent="0.25">
      <c r="E272" s="34"/>
    </row>
    <row r="273" spans="5:5" x14ac:dyDescent="0.25">
      <c r="E273" s="34"/>
    </row>
    <row r="274" spans="5:5" x14ac:dyDescent="0.25">
      <c r="E274" s="34"/>
    </row>
    <row r="275" spans="5:5" x14ac:dyDescent="0.25">
      <c r="E275" s="34"/>
    </row>
    <row r="276" spans="5:5" x14ac:dyDescent="0.25">
      <c r="E276" s="34"/>
    </row>
    <row r="277" spans="5:5" x14ac:dyDescent="0.25">
      <c r="E277" s="34"/>
    </row>
    <row r="278" spans="5:5" x14ac:dyDescent="0.25">
      <c r="E278" s="34"/>
    </row>
    <row r="279" spans="5:5" x14ac:dyDescent="0.25">
      <c r="E279" s="34"/>
    </row>
    <row r="280" spans="5:5" x14ac:dyDescent="0.25">
      <c r="E280" s="34"/>
    </row>
    <row r="281" spans="5:5" x14ac:dyDescent="0.25">
      <c r="E281" s="34"/>
    </row>
    <row r="282" spans="5:5" x14ac:dyDescent="0.25">
      <c r="E282" s="34"/>
    </row>
    <row r="283" spans="5:5" x14ac:dyDescent="0.25">
      <c r="E283" s="34"/>
    </row>
    <row r="284" spans="5:5" x14ac:dyDescent="0.25">
      <c r="E284" s="34"/>
    </row>
    <row r="285" spans="5:5" x14ac:dyDescent="0.25">
      <c r="E285" s="34"/>
    </row>
    <row r="286" spans="5:5" x14ac:dyDescent="0.25">
      <c r="E286" s="34"/>
    </row>
    <row r="287" spans="5:5" x14ac:dyDescent="0.25">
      <c r="E287" s="34"/>
    </row>
    <row r="288" spans="5:5" x14ac:dyDescent="0.25">
      <c r="E288" s="34"/>
    </row>
    <row r="289" spans="5:5" x14ac:dyDescent="0.25">
      <c r="E289" s="34"/>
    </row>
    <row r="290" spans="5:5" x14ac:dyDescent="0.25">
      <c r="E290" s="34"/>
    </row>
    <row r="291" spans="5:5" x14ac:dyDescent="0.25">
      <c r="E291" s="34"/>
    </row>
    <row r="292" spans="5:5" x14ac:dyDescent="0.25">
      <c r="E292" s="34"/>
    </row>
    <row r="293" spans="5:5" x14ac:dyDescent="0.25">
      <c r="E293" s="34"/>
    </row>
    <row r="294" spans="5:5" x14ac:dyDescent="0.25">
      <c r="E294" s="34"/>
    </row>
    <row r="295" spans="5:5" x14ac:dyDescent="0.25">
      <c r="E295" s="34"/>
    </row>
    <row r="296" spans="5:5" x14ac:dyDescent="0.25">
      <c r="E296" s="34"/>
    </row>
    <row r="297" spans="5:5" x14ac:dyDescent="0.25">
      <c r="E297" s="34"/>
    </row>
    <row r="298" spans="5:5" x14ac:dyDescent="0.25">
      <c r="E298" s="34"/>
    </row>
    <row r="299" spans="5:5" x14ac:dyDescent="0.25">
      <c r="E299" s="34"/>
    </row>
    <row r="300" spans="5:5" x14ac:dyDescent="0.25">
      <c r="E300" s="34"/>
    </row>
    <row r="301" spans="5:5" x14ac:dyDescent="0.25">
      <c r="E301" s="34"/>
    </row>
    <row r="302" spans="5:5" x14ac:dyDescent="0.25">
      <c r="E302" s="34"/>
    </row>
    <row r="303" spans="5:5" x14ac:dyDescent="0.25">
      <c r="E303" s="34"/>
    </row>
    <row r="304" spans="5:5" x14ac:dyDescent="0.25">
      <c r="E304" s="34"/>
    </row>
    <row r="305" spans="5:5" x14ac:dyDescent="0.25">
      <c r="E305" s="34"/>
    </row>
    <row r="306" spans="5:5" x14ac:dyDescent="0.25">
      <c r="E306" s="34"/>
    </row>
    <row r="307" spans="5:5" x14ac:dyDescent="0.25">
      <c r="E307" s="34"/>
    </row>
    <row r="308" spans="5:5" x14ac:dyDescent="0.25">
      <c r="E308" s="34"/>
    </row>
    <row r="309" spans="5:5" x14ac:dyDescent="0.25">
      <c r="E309" s="34"/>
    </row>
    <row r="310" spans="5:5" x14ac:dyDescent="0.25">
      <c r="E310" s="34"/>
    </row>
    <row r="311" spans="5:5" x14ac:dyDescent="0.25">
      <c r="E311" s="34"/>
    </row>
    <row r="312" spans="5:5" x14ac:dyDescent="0.25">
      <c r="E312" s="34"/>
    </row>
    <row r="313" spans="5:5" x14ac:dyDescent="0.25">
      <c r="E313" s="34"/>
    </row>
    <row r="314" spans="5:5" x14ac:dyDescent="0.25">
      <c r="E314" s="34"/>
    </row>
    <row r="315" spans="5:5" x14ac:dyDescent="0.25">
      <c r="E315" s="34"/>
    </row>
    <row r="316" spans="5:5" x14ac:dyDescent="0.25">
      <c r="E316" s="34"/>
    </row>
    <row r="317" spans="5:5" x14ac:dyDescent="0.25">
      <c r="E317" s="34"/>
    </row>
    <row r="318" spans="5:5" x14ac:dyDescent="0.25">
      <c r="E318" s="34"/>
    </row>
    <row r="319" spans="5:5" x14ac:dyDescent="0.25">
      <c r="E319" s="34"/>
    </row>
    <row r="320" spans="5:5" x14ac:dyDescent="0.25">
      <c r="E320" s="34"/>
    </row>
    <row r="321" spans="5:5" x14ac:dyDescent="0.25">
      <c r="E321" s="34"/>
    </row>
    <row r="322" spans="5:5" x14ac:dyDescent="0.25">
      <c r="E322" s="34"/>
    </row>
    <row r="323" spans="5:5" x14ac:dyDescent="0.25">
      <c r="E323" s="34"/>
    </row>
    <row r="324" spans="5:5" x14ac:dyDescent="0.25">
      <c r="E324" s="34"/>
    </row>
    <row r="325" spans="5:5" x14ac:dyDescent="0.25">
      <c r="E325" s="34"/>
    </row>
    <row r="326" spans="5:5" x14ac:dyDescent="0.25">
      <c r="E326" s="34"/>
    </row>
    <row r="327" spans="5:5" x14ac:dyDescent="0.25">
      <c r="E327" s="34"/>
    </row>
    <row r="328" spans="5:5" x14ac:dyDescent="0.25">
      <c r="E328" s="34"/>
    </row>
    <row r="329" spans="5:5" x14ac:dyDescent="0.25">
      <c r="E329" s="34"/>
    </row>
    <row r="330" spans="5:5" x14ac:dyDescent="0.25">
      <c r="E330" s="34"/>
    </row>
    <row r="331" spans="5:5" x14ac:dyDescent="0.25">
      <c r="E331" s="34"/>
    </row>
    <row r="332" spans="5:5" x14ac:dyDescent="0.25">
      <c r="E332" s="34"/>
    </row>
    <row r="333" spans="5:5" x14ac:dyDescent="0.25">
      <c r="E333" s="34"/>
    </row>
    <row r="334" spans="5:5" x14ac:dyDescent="0.25">
      <c r="E334" s="34"/>
    </row>
    <row r="335" spans="5:5" x14ac:dyDescent="0.25">
      <c r="E335" s="34"/>
    </row>
    <row r="336" spans="5:5" x14ac:dyDescent="0.25">
      <c r="E336" s="34"/>
    </row>
    <row r="337" spans="5:5" x14ac:dyDescent="0.25">
      <c r="E337" s="34"/>
    </row>
    <row r="338" spans="5:5" x14ac:dyDescent="0.25">
      <c r="E338" s="34"/>
    </row>
    <row r="339" spans="5:5" x14ac:dyDescent="0.25">
      <c r="E339" s="34"/>
    </row>
    <row r="340" spans="5:5" x14ac:dyDescent="0.25">
      <c r="E340" s="34"/>
    </row>
    <row r="341" spans="5:5" x14ac:dyDescent="0.25">
      <c r="E341" s="34"/>
    </row>
    <row r="342" spans="5:5" x14ac:dyDescent="0.25">
      <c r="E342" s="34"/>
    </row>
    <row r="343" spans="5:5" x14ac:dyDescent="0.25">
      <c r="E343" s="34"/>
    </row>
    <row r="344" spans="5:5" x14ac:dyDescent="0.25">
      <c r="E344" s="34"/>
    </row>
    <row r="345" spans="5:5" x14ac:dyDescent="0.25">
      <c r="E345" s="34"/>
    </row>
    <row r="346" spans="5:5" x14ac:dyDescent="0.25">
      <c r="E346" s="34"/>
    </row>
    <row r="347" spans="5:5" x14ac:dyDescent="0.25">
      <c r="E347" s="34"/>
    </row>
    <row r="348" spans="5:5" x14ac:dyDescent="0.25">
      <c r="E348" s="34"/>
    </row>
    <row r="349" spans="5:5" x14ac:dyDescent="0.25">
      <c r="E349" s="34"/>
    </row>
  </sheetData>
  <mergeCells count="3">
    <mergeCell ref="B3:H3"/>
    <mergeCell ref="B2:H2"/>
    <mergeCell ref="A1:H1"/>
  </mergeCells>
  <hyperlinks>
    <hyperlink ref="H4" location="Contents!A1" display="Back to Contents" xr:uid="{00000000-0004-0000-1A00-000000000000}"/>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16"/>
  <dimension ref="A1:G497"/>
  <sheetViews>
    <sheetView workbookViewId="0">
      <selection sqref="A1:F1"/>
    </sheetView>
  </sheetViews>
  <sheetFormatPr defaultColWidth="9.140625" defaultRowHeight="13.5" x14ac:dyDescent="0.25"/>
  <cols>
    <col min="1" max="1" width="11" style="3" bestFit="1" customWidth="1"/>
    <col min="2" max="2" width="26.42578125" style="3" bestFit="1" customWidth="1"/>
    <col min="3" max="3" width="25.42578125" style="3" bestFit="1" customWidth="1"/>
    <col min="4" max="4" width="32.5703125" style="3" bestFit="1" customWidth="1"/>
    <col min="5" max="5" width="33.42578125" style="3" bestFit="1" customWidth="1"/>
    <col min="6" max="6" width="32.42578125" style="3" bestFit="1" customWidth="1"/>
    <col min="7" max="7" width="4.28515625" style="3" bestFit="1" customWidth="1"/>
    <col min="8" max="16384" width="9.140625" style="3"/>
  </cols>
  <sheetData>
    <row r="1" spans="1:7" ht="26.25" customHeight="1" thickBot="1" x14ac:dyDescent="0.3">
      <c r="A1" s="89" t="s">
        <v>114</v>
      </c>
      <c r="B1" s="90"/>
      <c r="C1" s="90"/>
      <c r="D1" s="90"/>
      <c r="E1" s="90"/>
      <c r="F1" s="90"/>
    </row>
    <row r="2" spans="1:7" ht="45.6" customHeight="1" x14ac:dyDescent="0.25">
      <c r="A2" s="5" t="s">
        <v>0</v>
      </c>
      <c r="B2" s="107" t="s">
        <v>115</v>
      </c>
      <c r="C2" s="107"/>
      <c r="D2" s="107"/>
      <c r="E2" s="107"/>
      <c r="F2" s="107"/>
    </row>
    <row r="3" spans="1:7" x14ac:dyDescent="0.25">
      <c r="A3" s="6" t="s">
        <v>66</v>
      </c>
      <c r="B3" s="104" t="s">
        <v>116</v>
      </c>
      <c r="C3" s="104"/>
      <c r="D3" s="104"/>
      <c r="E3" s="104"/>
      <c r="F3" s="104"/>
    </row>
    <row r="4" spans="1:7" x14ac:dyDescent="0.25">
      <c r="A4" s="6"/>
      <c r="B4" s="5"/>
      <c r="C4" s="5"/>
      <c r="D4" s="5"/>
      <c r="F4" s="7" t="s">
        <v>68</v>
      </c>
    </row>
    <row r="6" spans="1:7" x14ac:dyDescent="0.25">
      <c r="A6" s="26"/>
      <c r="B6" s="88" t="s">
        <v>117</v>
      </c>
      <c r="C6" s="88"/>
      <c r="D6" s="27" t="s">
        <v>118</v>
      </c>
      <c r="E6" s="100" t="s">
        <v>119</v>
      </c>
      <c r="F6" s="96"/>
      <c r="G6" s="28"/>
    </row>
    <row r="7" spans="1:7" x14ac:dyDescent="0.25">
      <c r="A7" s="9" t="s">
        <v>70</v>
      </c>
      <c r="B7" s="29" t="s">
        <v>147</v>
      </c>
      <c r="C7" s="30" t="s">
        <v>148</v>
      </c>
      <c r="D7" s="31" t="s">
        <v>149</v>
      </c>
      <c r="E7" s="32" t="s">
        <v>141</v>
      </c>
      <c r="F7" s="32" t="s">
        <v>136</v>
      </c>
    </row>
    <row r="8" spans="1:7" hidden="1" x14ac:dyDescent="0.25">
      <c r="A8" s="10">
        <v>29617</v>
      </c>
      <c r="B8" s="25">
        <v>387.58595629522381</v>
      </c>
      <c r="C8" s="25"/>
      <c r="D8" s="25"/>
      <c r="E8" s="33"/>
      <c r="F8" s="33"/>
    </row>
    <row r="9" spans="1:7" hidden="1" x14ac:dyDescent="0.25">
      <c r="A9" s="10">
        <v>29645</v>
      </c>
      <c r="B9" s="25">
        <v>390.24290992213935</v>
      </c>
      <c r="C9" s="25"/>
      <c r="D9" s="25"/>
      <c r="E9" s="33"/>
      <c r="F9" s="33"/>
    </row>
    <row r="10" spans="1:7" x14ac:dyDescent="0.25">
      <c r="A10" s="10">
        <v>29676</v>
      </c>
      <c r="B10" s="25">
        <v>394.90019257924803</v>
      </c>
      <c r="C10" s="25">
        <v>461.99846395632107</v>
      </c>
      <c r="D10" s="25">
        <v>401.09208454653418</v>
      </c>
      <c r="E10" s="33">
        <f ca="1">IF(ISNUMBER(F_Udlaan_Bred_Smal[[#This Row],[GDP]]),F_Udlaan_Bred_Smal[[#This Row],[Credit, narrow definition]]/F_Udlaan_Bred_Smal[[#This Row],[GDP]]*100,NA())</f>
        <v>98.456241794378315</v>
      </c>
      <c r="F10" s="33">
        <f ca="1">IF(ISNUMBER(F_Udlaan_Bred_Smal[[#This Row],[Credit, broad definition]]),F_Udlaan_Bred_Smal[[#This Row],[Credit, broad definition]]/F_Udlaan_Bred_Smal[[#This Row],[GDP]]*100,NA())</f>
        <v>115.18513622093698</v>
      </c>
    </row>
    <row r="11" spans="1:7" hidden="1" x14ac:dyDescent="0.25">
      <c r="A11" s="10">
        <v>29706</v>
      </c>
      <c r="B11" s="25">
        <v>396.67553962524187</v>
      </c>
      <c r="C11" s="25"/>
      <c r="D11" s="25"/>
      <c r="E11" s="33"/>
      <c r="F11" s="33"/>
    </row>
    <row r="12" spans="1:7" hidden="1" x14ac:dyDescent="0.25">
      <c r="A12" s="10">
        <v>29737</v>
      </c>
      <c r="B12" s="25">
        <v>400.47906002303421</v>
      </c>
      <c r="C12" s="25"/>
      <c r="D12" s="25"/>
      <c r="E12" s="33"/>
      <c r="F12" s="33"/>
    </row>
    <row r="13" spans="1:7" x14ac:dyDescent="0.25">
      <c r="A13" s="10">
        <v>29767</v>
      </c>
      <c r="B13" s="25">
        <v>407.0515679361676</v>
      </c>
      <c r="C13" s="25">
        <v>476.71773618923959</v>
      </c>
      <c r="D13" s="25">
        <v>408.94756058267677</v>
      </c>
      <c r="E13" s="33">
        <f ca="1">IF(ISNUMBER(F_Udlaan_Bred_Smal[[#This Row],[GDP]]),F_Udlaan_Bred_Smal[[#This Row],[Credit, narrow definition]]/F_Udlaan_Bred_Smal[[#This Row],[GDP]]*100,NA())</f>
        <v>99.536372672376942</v>
      </c>
      <c r="F13" s="33">
        <f ca="1">IF(ISNUMBER(F_Udlaan_Bred_Smal[[#This Row],[Credit, broad definition]]),F_Udlaan_Bred_Smal[[#This Row],[Credit, broad definition]]/F_Udlaan_Bred_Smal[[#This Row],[GDP]]*100,NA())</f>
        <v>116.57184982592939</v>
      </c>
    </row>
    <row r="14" spans="1:7" hidden="1" x14ac:dyDescent="0.25">
      <c r="A14" s="10">
        <v>29798</v>
      </c>
      <c r="B14" s="25">
        <v>405.21252749919836</v>
      </c>
      <c r="C14" s="25"/>
      <c r="D14" s="25"/>
      <c r="E14" s="33"/>
      <c r="F14" s="33"/>
    </row>
    <row r="15" spans="1:7" hidden="1" x14ac:dyDescent="0.25">
      <c r="A15" s="10">
        <v>29829</v>
      </c>
      <c r="B15" s="25">
        <v>407.83906635946835</v>
      </c>
      <c r="C15" s="25"/>
      <c r="D15" s="25"/>
      <c r="E15" s="33"/>
      <c r="F15" s="33"/>
    </row>
    <row r="16" spans="1:7" x14ac:dyDescent="0.25">
      <c r="A16" s="10">
        <v>29859</v>
      </c>
      <c r="B16" s="25">
        <v>412.89221241992948</v>
      </c>
      <c r="C16" s="25">
        <v>483.74400387967592</v>
      </c>
      <c r="D16" s="25">
        <v>419.99546227413248</v>
      </c>
      <c r="E16" s="33">
        <f ca="1">IF(ISNUMBER(F_Udlaan_Bred_Smal[[#This Row],[GDP]]),F_Udlaan_Bred_Smal[[#This Row],[Credit, narrow definition]]/F_Udlaan_Bred_Smal[[#This Row],[GDP]]*100,NA())</f>
        <v>98.308731762066827</v>
      </c>
      <c r="F16" s="33">
        <f ca="1">IF(ISNUMBER(F_Udlaan_Bred_Smal[[#This Row],[Credit, broad definition]]),F_Udlaan_Bred_Smal[[#This Row],[Credit, broad definition]]/F_Udlaan_Bred_Smal[[#This Row],[GDP]]*100,NA())</f>
        <v>115.17838818075955</v>
      </c>
    </row>
    <row r="17" spans="1:6" hidden="1" x14ac:dyDescent="0.25">
      <c r="A17" s="10">
        <v>29890</v>
      </c>
      <c r="B17" s="25">
        <v>412.01489016411807</v>
      </c>
      <c r="C17" s="25"/>
      <c r="D17" s="25"/>
      <c r="E17" s="33"/>
      <c r="F17" s="33"/>
    </row>
    <row r="18" spans="1:6" hidden="1" x14ac:dyDescent="0.25">
      <c r="A18" s="10">
        <v>29920</v>
      </c>
      <c r="B18" s="25">
        <v>413.20096767478515</v>
      </c>
      <c r="C18" s="25"/>
      <c r="D18" s="25"/>
      <c r="E18" s="33"/>
      <c r="F18" s="33"/>
    </row>
    <row r="19" spans="1:6" x14ac:dyDescent="0.25">
      <c r="A19" s="10">
        <v>29951</v>
      </c>
      <c r="B19" s="25">
        <v>419.08037275507536</v>
      </c>
      <c r="C19" s="25">
        <v>490.88399588089516</v>
      </c>
      <c r="D19" s="25">
        <v>431.73393523882879</v>
      </c>
      <c r="E19" s="33">
        <f ca="1">IF(ISNUMBER(F_Udlaan_Bred_Smal[[#This Row],[GDP]]),F_Udlaan_Bred_Smal[[#This Row],[Credit, narrow definition]]/F_Udlaan_Bred_Smal[[#This Row],[GDP]]*100,NA())</f>
        <v>97.06912951451136</v>
      </c>
      <c r="F19" s="33">
        <f ca="1">IF(ISNUMBER(F_Udlaan_Bred_Smal[[#This Row],[Credit, broad definition]]),F_Udlaan_Bred_Smal[[#This Row],[Credit, broad definition]]/F_Udlaan_Bred_Smal[[#This Row],[GDP]]*100,NA())</f>
        <v>113.70058172734218</v>
      </c>
    </row>
    <row r="20" spans="1:6" hidden="1" x14ac:dyDescent="0.25">
      <c r="A20" s="10">
        <v>29982</v>
      </c>
      <c r="B20" s="25">
        <v>418.24567807751083</v>
      </c>
      <c r="C20" s="25"/>
      <c r="D20" s="25"/>
      <c r="E20" s="33"/>
      <c r="F20" s="33"/>
    </row>
    <row r="21" spans="1:6" hidden="1" x14ac:dyDescent="0.25">
      <c r="A21" s="10">
        <v>30010</v>
      </c>
      <c r="B21" s="25">
        <v>421.15622872532981</v>
      </c>
      <c r="C21" s="25"/>
      <c r="D21" s="25"/>
      <c r="E21" s="33"/>
      <c r="F21" s="33"/>
    </row>
    <row r="22" spans="1:6" x14ac:dyDescent="0.25">
      <c r="A22" s="10">
        <v>30041</v>
      </c>
      <c r="B22" s="25">
        <v>425.89102075892743</v>
      </c>
      <c r="C22" s="25">
        <v>499.38476929530964</v>
      </c>
      <c r="D22" s="25">
        <v>444.67079560332093</v>
      </c>
      <c r="E22" s="33">
        <f ca="1">IF(ISNUMBER(F_Udlaan_Bred_Smal[[#This Row],[GDP]]),F_Udlaan_Bred_Smal[[#This Row],[Credit, narrow definition]]/F_Udlaan_Bred_Smal[[#This Row],[GDP]]*100,NA())</f>
        <v>95.776701544135932</v>
      </c>
      <c r="F22" s="33">
        <f ca="1">IF(ISNUMBER(F_Udlaan_Bred_Smal[[#This Row],[Credit, broad definition]]),F_Udlaan_Bred_Smal[[#This Row],[Credit, broad definition]]/F_Udlaan_Bred_Smal[[#This Row],[GDP]]*100,NA())</f>
        <v>112.30437758291588</v>
      </c>
    </row>
    <row r="23" spans="1:6" hidden="1" x14ac:dyDescent="0.25">
      <c r="A23" s="10">
        <v>30071</v>
      </c>
      <c r="B23" s="25">
        <v>426.15741930493056</v>
      </c>
      <c r="C23" s="25"/>
      <c r="D23" s="25"/>
      <c r="E23" s="33"/>
      <c r="F23" s="33"/>
    </row>
    <row r="24" spans="1:6" hidden="1" x14ac:dyDescent="0.25">
      <c r="A24" s="10">
        <v>30102</v>
      </c>
      <c r="B24" s="25">
        <v>430.18148447470764</v>
      </c>
      <c r="C24" s="25"/>
      <c r="D24" s="25"/>
      <c r="E24" s="33"/>
      <c r="F24" s="33"/>
    </row>
    <row r="25" spans="1:6" x14ac:dyDescent="0.25">
      <c r="A25" s="10">
        <v>30132</v>
      </c>
      <c r="B25" s="25">
        <v>436.51136192790591</v>
      </c>
      <c r="C25" s="25">
        <v>512.10534139197807</v>
      </c>
      <c r="D25" s="25">
        <v>460.24441417847078</v>
      </c>
      <c r="E25" s="33">
        <f ca="1">IF(ISNUMBER(F_Udlaan_Bred_Smal[[#This Row],[GDP]]),F_Udlaan_Bred_Smal[[#This Row],[Credit, narrow definition]]/F_Udlaan_Bred_Smal[[#This Row],[GDP]]*100,NA())</f>
        <v>94.843380708285622</v>
      </c>
      <c r="F25" s="33">
        <f ca="1">IF(ISNUMBER(F_Udlaan_Bred_Smal[[#This Row],[Credit, broad definition]]),F_Udlaan_Bred_Smal[[#This Row],[Credit, broad definition]]/F_Udlaan_Bred_Smal[[#This Row],[GDP]]*100,NA())</f>
        <v>111.26812745920627</v>
      </c>
    </row>
    <row r="26" spans="1:6" hidden="1" x14ac:dyDescent="0.25">
      <c r="A26" s="10">
        <v>30163</v>
      </c>
      <c r="B26" s="25">
        <v>434.0094035893618</v>
      </c>
      <c r="C26" s="25"/>
      <c r="D26" s="25"/>
      <c r="E26" s="33"/>
      <c r="F26" s="33"/>
    </row>
    <row r="27" spans="1:6" hidden="1" x14ac:dyDescent="0.25">
      <c r="A27" s="10">
        <v>30194</v>
      </c>
      <c r="B27" s="25">
        <v>436.36360371129143</v>
      </c>
      <c r="C27" s="25"/>
      <c r="D27" s="25"/>
      <c r="E27" s="33"/>
      <c r="F27" s="33"/>
    </row>
    <row r="28" spans="1:6" x14ac:dyDescent="0.25">
      <c r="A28" s="10">
        <v>30224</v>
      </c>
      <c r="B28" s="25">
        <v>442.38158330838399</v>
      </c>
      <c r="C28" s="25">
        <v>519.20720251080979</v>
      </c>
      <c r="D28" s="25">
        <v>476.3691039380725</v>
      </c>
      <c r="E28" s="33">
        <f ca="1">IF(ISNUMBER(F_Udlaan_Bred_Smal[[#This Row],[GDP]]),F_Udlaan_Bred_Smal[[#This Row],[Credit, narrow definition]]/F_Udlaan_Bred_Smal[[#This Row],[GDP]]*100,NA())</f>
        <v>92.86529702520194</v>
      </c>
      <c r="F28" s="33">
        <f ca="1">IF(ISNUMBER(F_Udlaan_Bred_Smal[[#This Row],[Credit, broad definition]]),F_Udlaan_Bred_Smal[[#This Row],[Credit, broad definition]]/F_Udlaan_Bred_Smal[[#This Row],[GDP]]*100,NA())</f>
        <v>108.99262740144169</v>
      </c>
    </row>
    <row r="29" spans="1:6" hidden="1" x14ac:dyDescent="0.25">
      <c r="A29" s="10">
        <v>30255</v>
      </c>
      <c r="B29" s="25">
        <v>440.78466883324029</v>
      </c>
      <c r="C29" s="25"/>
      <c r="D29" s="25"/>
      <c r="E29" s="33"/>
      <c r="F29" s="33"/>
    </row>
    <row r="30" spans="1:6" hidden="1" x14ac:dyDescent="0.25">
      <c r="A30" s="10">
        <v>30285</v>
      </c>
      <c r="B30" s="25">
        <v>441.15898360134827</v>
      </c>
      <c r="C30" s="25"/>
      <c r="D30" s="25"/>
      <c r="E30" s="33"/>
      <c r="F30" s="33"/>
    </row>
    <row r="31" spans="1:6" x14ac:dyDescent="0.25">
      <c r="A31" s="10">
        <v>30316</v>
      </c>
      <c r="B31" s="25">
        <v>446.67144870198979</v>
      </c>
      <c r="C31" s="25">
        <v>524.0478356105757</v>
      </c>
      <c r="D31" s="25">
        <v>491.63704662173507</v>
      </c>
      <c r="E31" s="33">
        <f ca="1">IF(ISNUMBER(F_Udlaan_Bred_Smal[[#This Row],[GDP]]),F_Udlaan_Bred_Smal[[#This Row],[Credit, narrow definition]]/F_Udlaan_Bred_Smal[[#This Row],[GDP]]*100,NA())</f>
        <v>90.853903661507076</v>
      </c>
      <c r="F31" s="33">
        <f ca="1">IF(ISNUMBER(F_Udlaan_Bred_Smal[[#This Row],[Credit, broad definition]]),F_Udlaan_Bred_Smal[[#This Row],[Credit, broad definition]]/F_Udlaan_Bred_Smal[[#This Row],[GDP]]*100,NA())</f>
        <v>106.59242203400865</v>
      </c>
    </row>
    <row r="32" spans="1:6" hidden="1" x14ac:dyDescent="0.25">
      <c r="A32" s="10">
        <v>30347</v>
      </c>
      <c r="B32" s="25">
        <v>445.08002835866239</v>
      </c>
      <c r="C32" s="25"/>
      <c r="D32" s="25"/>
      <c r="E32" s="33"/>
      <c r="F32" s="33"/>
    </row>
    <row r="33" spans="1:6" hidden="1" x14ac:dyDescent="0.25">
      <c r="A33" s="10">
        <v>30375</v>
      </c>
      <c r="B33" s="25">
        <v>448.14354003848081</v>
      </c>
      <c r="C33" s="25"/>
      <c r="D33" s="25"/>
      <c r="E33" s="33"/>
      <c r="F33" s="33"/>
    </row>
    <row r="34" spans="1:6" x14ac:dyDescent="0.25">
      <c r="A34" s="10">
        <v>30406</v>
      </c>
      <c r="B34" s="25">
        <v>455.3077675007757</v>
      </c>
      <c r="C34" s="25">
        <v>534.50882102477044</v>
      </c>
      <c r="D34" s="25">
        <v>506.112681399351</v>
      </c>
      <c r="E34" s="33">
        <f ca="1">IF(ISNUMBER(F_Udlaan_Bred_Smal[[#This Row],[GDP]]),F_Udlaan_Bred_Smal[[#This Row],[Credit, narrow definition]]/F_Udlaan_Bred_Smal[[#This Row],[GDP]]*100,NA())</f>
        <v>89.96173860767432</v>
      </c>
      <c r="F34" s="33">
        <f ca="1">IF(ISNUMBER(F_Udlaan_Bred_Smal[[#This Row],[Credit, broad definition]]),F_Udlaan_Bred_Smal[[#This Row],[Credit, broad definition]]/F_Udlaan_Bred_Smal[[#This Row],[GDP]]*100,NA())</f>
        <v>105.61063586608954</v>
      </c>
    </row>
    <row r="35" spans="1:6" hidden="1" x14ac:dyDescent="0.25">
      <c r="A35" s="10">
        <v>30436</v>
      </c>
      <c r="B35" s="25">
        <v>458.38396566162203</v>
      </c>
      <c r="C35" s="25"/>
      <c r="D35" s="25"/>
      <c r="E35" s="33"/>
      <c r="F35" s="33"/>
    </row>
    <row r="36" spans="1:6" hidden="1" x14ac:dyDescent="0.25">
      <c r="A36" s="10">
        <v>30467</v>
      </c>
      <c r="B36" s="25">
        <v>462.78338995881694</v>
      </c>
      <c r="C36" s="25"/>
      <c r="D36" s="25"/>
      <c r="E36" s="33"/>
      <c r="F36" s="33"/>
    </row>
    <row r="37" spans="1:6" x14ac:dyDescent="0.25">
      <c r="A37" s="10">
        <v>30497</v>
      </c>
      <c r="B37" s="25">
        <v>471.88203895161121</v>
      </c>
      <c r="C37" s="25">
        <v>554.03179785547923</v>
      </c>
      <c r="D37" s="25">
        <v>519.51203604785383</v>
      </c>
      <c r="E37" s="33">
        <f ca="1">IF(ISNUMBER(F_Udlaan_Bred_Smal[[#This Row],[GDP]]),F_Udlaan_Bred_Smal[[#This Row],[Credit, narrow definition]]/F_Udlaan_Bred_Smal[[#This Row],[GDP]]*100,NA())</f>
        <v>90.831781789198956</v>
      </c>
      <c r="F37" s="33">
        <f ca="1">IF(ISNUMBER(F_Udlaan_Bred_Smal[[#This Row],[Credit, broad definition]]),F_Udlaan_Bred_Smal[[#This Row],[Credit, broad definition]]/F_Udlaan_Bred_Smal[[#This Row],[GDP]]*100,NA())</f>
        <v>106.6446510210296</v>
      </c>
    </row>
    <row r="38" spans="1:6" hidden="1" x14ac:dyDescent="0.25">
      <c r="A38" s="10">
        <v>30528</v>
      </c>
      <c r="B38" s="25">
        <v>471.4861449583222</v>
      </c>
      <c r="C38" s="25"/>
      <c r="D38" s="25"/>
      <c r="E38" s="33"/>
      <c r="F38" s="33"/>
    </row>
    <row r="39" spans="1:6" hidden="1" x14ac:dyDescent="0.25">
      <c r="A39" s="10">
        <v>30559</v>
      </c>
      <c r="B39" s="25">
        <v>473.66722020105516</v>
      </c>
      <c r="C39" s="25"/>
      <c r="D39" s="25"/>
      <c r="E39" s="33"/>
      <c r="F39" s="33"/>
    </row>
    <row r="40" spans="1:6" x14ac:dyDescent="0.25">
      <c r="A40" s="10">
        <v>30589</v>
      </c>
      <c r="B40" s="25">
        <v>482.0169845734373</v>
      </c>
      <c r="C40" s="25">
        <v>566.04925305228232</v>
      </c>
      <c r="D40" s="25">
        <v>529.55928681258752</v>
      </c>
      <c r="E40" s="33">
        <f ca="1">IF(ISNUMBER(F_Udlaan_Bred_Smal[[#This Row],[GDP]]),F_Udlaan_Bred_Smal[[#This Row],[Credit, narrow definition]]/F_Udlaan_Bred_Smal[[#This Row],[GDP]]*100,NA())</f>
        <v>91.022289019741891</v>
      </c>
      <c r="F40" s="33">
        <f ca="1">IF(ISNUMBER(F_Udlaan_Bred_Smal[[#This Row],[Credit, broad definition]]),F_Udlaan_Bred_Smal[[#This Row],[Credit, broad definition]]/F_Udlaan_Bred_Smal[[#This Row],[GDP]]*100,NA())</f>
        <v>106.89062908505062</v>
      </c>
    </row>
    <row r="41" spans="1:6" hidden="1" x14ac:dyDescent="0.25">
      <c r="A41" s="10">
        <v>30620</v>
      </c>
      <c r="B41" s="25">
        <v>482.92323261768883</v>
      </c>
      <c r="C41" s="25"/>
      <c r="D41" s="25"/>
      <c r="E41" s="33"/>
      <c r="F41" s="33"/>
    </row>
    <row r="42" spans="1:6" hidden="1" x14ac:dyDescent="0.25">
      <c r="A42" s="10">
        <v>30650</v>
      </c>
      <c r="B42" s="25">
        <v>487.12459119710354</v>
      </c>
      <c r="C42" s="25"/>
      <c r="D42" s="25"/>
      <c r="E42" s="33"/>
      <c r="F42" s="33"/>
    </row>
    <row r="43" spans="1:6" x14ac:dyDescent="0.25">
      <c r="A43" s="10">
        <v>30681</v>
      </c>
      <c r="B43" s="25">
        <v>497.78195009438627</v>
      </c>
      <c r="C43" s="25">
        <v>584.95068599998308</v>
      </c>
      <c r="D43" s="25">
        <v>542.80616148107674</v>
      </c>
      <c r="E43" s="33">
        <f ca="1">IF(ISNUMBER(F_Udlaan_Bred_Smal[[#This Row],[GDP]]),F_Udlaan_Bred_Smal[[#This Row],[Credit, narrow definition]]/F_Udlaan_Bred_Smal[[#This Row],[GDP]]*100,NA())</f>
        <v>91.705287341647079</v>
      </c>
      <c r="F43" s="33">
        <f ca="1">IF(ISNUMBER(F_Udlaan_Bred_Smal[[#This Row],[Credit, broad definition]]),F_Udlaan_Bred_Smal[[#This Row],[Credit, broad definition]]/F_Udlaan_Bred_Smal[[#This Row],[GDP]]*100,NA())</f>
        <v>107.76419420220151</v>
      </c>
    </row>
    <row r="44" spans="1:6" hidden="1" x14ac:dyDescent="0.25">
      <c r="A44" s="10">
        <v>30712</v>
      </c>
      <c r="B44" s="25">
        <v>500.7770759807197</v>
      </c>
      <c r="C44" s="25"/>
      <c r="D44" s="25"/>
      <c r="E44" s="33"/>
      <c r="F44" s="33"/>
    </row>
    <row r="45" spans="1:6" hidden="1" x14ac:dyDescent="0.25">
      <c r="A45" s="10">
        <v>30741</v>
      </c>
      <c r="B45" s="25">
        <v>506.8930564324225</v>
      </c>
      <c r="C45" s="25"/>
      <c r="D45" s="25"/>
      <c r="E45" s="33"/>
      <c r="F45" s="33"/>
    </row>
    <row r="46" spans="1:6" x14ac:dyDescent="0.25">
      <c r="A46" s="10">
        <v>30772</v>
      </c>
      <c r="B46" s="25">
        <v>516.2860842834848</v>
      </c>
      <c r="C46" s="25">
        <v>605.92676375593555</v>
      </c>
      <c r="D46" s="25">
        <v>556.54029728776311</v>
      </c>
      <c r="E46" s="33">
        <f ca="1">IF(ISNUMBER(F_Udlaan_Bred_Smal[[#This Row],[GDP]]),F_Udlaan_Bred_Smal[[#This Row],[Credit, narrow definition]]/F_Udlaan_Bred_Smal[[#This Row],[GDP]]*100,NA())</f>
        <v>92.767062295317572</v>
      </c>
      <c r="F46" s="33">
        <f ca="1">IF(ISNUMBER(F_Udlaan_Bred_Smal[[#This Row],[Credit, broad definition]]),F_Udlaan_Bred_Smal[[#This Row],[Credit, broad definition]]/F_Udlaan_Bred_Smal[[#This Row],[GDP]]*100,NA())</f>
        <v>108.87383478049153</v>
      </c>
    </row>
    <row r="47" spans="1:6" hidden="1" x14ac:dyDescent="0.25">
      <c r="A47" s="10">
        <v>30802</v>
      </c>
      <c r="B47" s="25">
        <v>521.47588647993098</v>
      </c>
      <c r="C47" s="25"/>
      <c r="D47" s="25"/>
      <c r="E47" s="33"/>
      <c r="F47" s="33"/>
    </row>
    <row r="48" spans="1:6" hidden="1" x14ac:dyDescent="0.25">
      <c r="A48" s="10">
        <v>30833</v>
      </c>
      <c r="B48" s="25">
        <v>527.23876790121903</v>
      </c>
      <c r="C48" s="25"/>
      <c r="D48" s="25"/>
      <c r="E48" s="33"/>
      <c r="F48" s="33"/>
    </row>
    <row r="49" spans="1:6" x14ac:dyDescent="0.25">
      <c r="A49" s="10">
        <v>30863</v>
      </c>
      <c r="B49" s="25">
        <v>540.78986573824932</v>
      </c>
      <c r="C49" s="25">
        <v>635.29539741117742</v>
      </c>
      <c r="D49" s="25">
        <v>570.19344423897201</v>
      </c>
      <c r="E49" s="33">
        <f ca="1">IF(ISNUMBER(F_Udlaan_Bred_Smal[[#This Row],[GDP]]),F_Udlaan_Bred_Smal[[#This Row],[Credit, narrow definition]]/F_Udlaan_Bred_Smal[[#This Row],[GDP]]*100,NA())</f>
        <v>94.843227540090851</v>
      </c>
      <c r="F49" s="33">
        <f ca="1">IF(ISNUMBER(F_Udlaan_Bred_Smal[[#This Row],[Credit, broad definition]]),F_Udlaan_Bred_Smal[[#This Row],[Credit, broad definition]]/F_Udlaan_Bred_Smal[[#This Row],[GDP]]*100,NA())</f>
        <v>111.41752046256792</v>
      </c>
    </row>
    <row r="50" spans="1:6" hidden="1" x14ac:dyDescent="0.25">
      <c r="A50" s="10">
        <v>30894</v>
      </c>
      <c r="B50" s="25">
        <v>541.14695128875621</v>
      </c>
      <c r="C50" s="25"/>
      <c r="D50" s="25"/>
      <c r="E50" s="33"/>
      <c r="F50" s="33"/>
    </row>
    <row r="51" spans="1:6" hidden="1" x14ac:dyDescent="0.25">
      <c r="A51" s="10">
        <v>30925</v>
      </c>
      <c r="B51" s="25">
        <v>548.03072537203116</v>
      </c>
      <c r="C51" s="25"/>
      <c r="D51" s="25"/>
      <c r="E51" s="33"/>
      <c r="F51" s="33"/>
    </row>
    <row r="52" spans="1:6" x14ac:dyDescent="0.25">
      <c r="A52" s="10">
        <v>30955</v>
      </c>
      <c r="B52" s="25">
        <v>556.43723569169197</v>
      </c>
      <c r="C52" s="25">
        <v>653.88762188824194</v>
      </c>
      <c r="D52" s="25">
        <v>585.40890301749062</v>
      </c>
      <c r="E52" s="33">
        <f ca="1">IF(ISNUMBER(F_Udlaan_Bred_Smal[[#This Row],[GDP]]),F_Udlaan_Bred_Smal[[#This Row],[Credit, narrow definition]]/F_Udlaan_Bred_Smal[[#This Row],[GDP]]*100,NA())</f>
        <v>95.051037458353619</v>
      </c>
      <c r="F52" s="33">
        <f ca="1">IF(ISNUMBER(F_Udlaan_Bred_Smal[[#This Row],[Credit, broad definition]]),F_Udlaan_Bred_Smal[[#This Row],[Credit, broad definition]]/F_Udlaan_Bred_Smal[[#This Row],[GDP]]*100,NA())</f>
        <v>111.69758753544363</v>
      </c>
    </row>
    <row r="53" spans="1:6" hidden="1" x14ac:dyDescent="0.25">
      <c r="A53" s="10">
        <v>30986</v>
      </c>
      <c r="B53" s="25">
        <v>558.86403826942728</v>
      </c>
      <c r="C53" s="25"/>
      <c r="D53" s="25"/>
      <c r="E53" s="33"/>
      <c r="F53" s="33"/>
    </row>
    <row r="54" spans="1:6" hidden="1" x14ac:dyDescent="0.25">
      <c r="A54" s="10">
        <v>31016</v>
      </c>
      <c r="B54" s="25">
        <v>563.62776588990062</v>
      </c>
      <c r="C54" s="25"/>
      <c r="D54" s="25"/>
      <c r="E54" s="33"/>
      <c r="F54" s="33"/>
    </row>
    <row r="55" spans="1:6" x14ac:dyDescent="0.25">
      <c r="A55" s="10">
        <v>31047</v>
      </c>
      <c r="B55" s="25">
        <v>576.29781201262222</v>
      </c>
      <c r="C55" s="25">
        <v>679.41389241237493</v>
      </c>
      <c r="D55" s="25">
        <v>598.56592895099573</v>
      </c>
      <c r="E55" s="33">
        <f ca="1">IF(ISNUMBER(F_Udlaan_Bred_Smal[[#This Row],[GDP]]),F_Udlaan_Bred_Smal[[#This Row],[Credit, narrow definition]]/F_Udlaan_Bred_Smal[[#This Row],[GDP]]*100,NA())</f>
        <v>96.279755351695513</v>
      </c>
      <c r="F55" s="33">
        <f ca="1">IF(ISNUMBER(F_Udlaan_Bred_Smal[[#This Row],[Credit, broad definition]]),F_Udlaan_Bred_Smal[[#This Row],[Credit, broad definition]]/F_Udlaan_Bred_Smal[[#This Row],[GDP]]*100,NA())</f>
        <v>113.50694377193631</v>
      </c>
    </row>
    <row r="56" spans="1:6" hidden="1" x14ac:dyDescent="0.25">
      <c r="A56" s="10">
        <v>31078</v>
      </c>
      <c r="B56" s="25">
        <v>576.01419548586171</v>
      </c>
      <c r="C56" s="25"/>
      <c r="D56" s="25"/>
      <c r="E56" s="33"/>
      <c r="F56" s="33"/>
    </row>
    <row r="57" spans="1:6" hidden="1" x14ac:dyDescent="0.25">
      <c r="A57" s="10">
        <v>31106</v>
      </c>
      <c r="B57" s="25">
        <v>583.63830562750638</v>
      </c>
      <c r="C57" s="25"/>
      <c r="D57" s="25"/>
      <c r="E57" s="33"/>
      <c r="F57" s="33"/>
    </row>
    <row r="58" spans="1:6" x14ac:dyDescent="0.25">
      <c r="A58" s="10">
        <v>31137</v>
      </c>
      <c r="B58" s="25">
        <v>595.62773961797188</v>
      </c>
      <c r="C58" s="25">
        <v>701.80951422430769</v>
      </c>
      <c r="D58" s="25">
        <v>609.65232285706202</v>
      </c>
      <c r="E58" s="33">
        <f ca="1">IF(ISNUMBER(F_Udlaan_Bred_Smal[[#This Row],[GDP]]),F_Udlaan_Bred_Smal[[#This Row],[Credit, narrow definition]]/F_Udlaan_Bred_Smal[[#This Row],[GDP]]*100,NA())</f>
        <v>97.699576838588001</v>
      </c>
      <c r="F58" s="33">
        <f ca="1">IF(ISNUMBER(F_Udlaan_Bred_Smal[[#This Row],[Credit, broad definition]]),F_Udlaan_Bred_Smal[[#This Row],[Credit, broad definition]]/F_Udlaan_Bred_Smal[[#This Row],[GDP]]*100,NA())</f>
        <v>115.11635204395878</v>
      </c>
    </row>
    <row r="59" spans="1:6" hidden="1" x14ac:dyDescent="0.25">
      <c r="A59" s="10">
        <v>31167</v>
      </c>
      <c r="B59" s="25">
        <v>600.23966596954381</v>
      </c>
      <c r="C59" s="25"/>
      <c r="D59" s="25"/>
      <c r="E59" s="33"/>
      <c r="F59" s="33"/>
    </row>
    <row r="60" spans="1:6" hidden="1" x14ac:dyDescent="0.25">
      <c r="A60" s="10">
        <v>31198</v>
      </c>
      <c r="B60" s="25">
        <v>607.6046208894893</v>
      </c>
      <c r="C60" s="25"/>
      <c r="D60" s="25"/>
      <c r="E60" s="33"/>
      <c r="F60" s="33"/>
    </row>
    <row r="61" spans="1:6" x14ac:dyDescent="0.25">
      <c r="A61" s="10">
        <v>31228</v>
      </c>
      <c r="B61" s="25">
        <v>623.11861092141248</v>
      </c>
      <c r="C61" s="25">
        <v>733.85433504069726</v>
      </c>
      <c r="D61" s="25">
        <v>621.58715309211334</v>
      </c>
      <c r="E61" s="33">
        <f ca="1">IF(ISNUMBER(F_Udlaan_Bred_Smal[[#This Row],[GDP]]),F_Udlaan_Bred_Smal[[#This Row],[Credit, narrow definition]]/F_Udlaan_Bred_Smal[[#This Row],[GDP]]*100,NA())</f>
        <v>100.24637861668808</v>
      </c>
      <c r="F61" s="33">
        <f ca="1">IF(ISNUMBER(F_Udlaan_Bred_Smal[[#This Row],[Credit, broad definition]]),F_Udlaan_Bred_Smal[[#This Row],[Credit, broad definition]]/F_Udlaan_Bred_Smal[[#This Row],[GDP]]*100,NA())</f>
        <v>118.06137424013765</v>
      </c>
    </row>
    <row r="62" spans="1:6" hidden="1" x14ac:dyDescent="0.25">
      <c r="A62" s="10">
        <v>31259</v>
      </c>
      <c r="B62" s="25">
        <v>618.54993380317455</v>
      </c>
      <c r="C62" s="25"/>
      <c r="D62" s="25"/>
      <c r="E62" s="33"/>
      <c r="F62" s="33"/>
    </row>
    <row r="63" spans="1:6" hidden="1" x14ac:dyDescent="0.25">
      <c r="A63" s="10">
        <v>31290</v>
      </c>
      <c r="B63" s="25">
        <v>627.3421422379347</v>
      </c>
      <c r="C63" s="25"/>
      <c r="D63" s="25"/>
      <c r="E63" s="33"/>
      <c r="F63" s="33"/>
    </row>
    <row r="64" spans="1:6" x14ac:dyDescent="0.25">
      <c r="A64" s="10">
        <v>31320</v>
      </c>
      <c r="B64" s="25">
        <v>639.83550525914677</v>
      </c>
      <c r="C64" s="25">
        <v>753.91642016465437</v>
      </c>
      <c r="D64" s="25">
        <v>634.89372365788802</v>
      </c>
      <c r="E64" s="33">
        <f ca="1">IF(ISNUMBER(F_Udlaan_Bred_Smal[[#This Row],[GDP]]),F_Udlaan_Bred_Smal[[#This Row],[Credit, narrow definition]]/F_Udlaan_Bred_Smal[[#This Row],[GDP]]*100,NA())</f>
        <v>100.77836359332505</v>
      </c>
      <c r="F64" s="33">
        <f ca="1">IF(ISNUMBER(F_Udlaan_Bred_Smal[[#This Row],[Credit, broad definition]]),F_Udlaan_Bred_Smal[[#This Row],[Credit, broad definition]]/F_Udlaan_Bred_Smal[[#This Row],[GDP]]*100,NA())</f>
        <v>118.74686929034782</v>
      </c>
    </row>
    <row r="65" spans="1:6" hidden="1" x14ac:dyDescent="0.25">
      <c r="A65" s="10">
        <v>31351</v>
      </c>
      <c r="B65" s="25">
        <v>649.2746305198151</v>
      </c>
      <c r="C65" s="25"/>
      <c r="D65" s="25"/>
      <c r="E65" s="33"/>
      <c r="F65" s="33"/>
    </row>
    <row r="66" spans="1:6" hidden="1" x14ac:dyDescent="0.25">
      <c r="A66" s="10">
        <v>31381</v>
      </c>
      <c r="B66" s="25">
        <v>667.45569630633543</v>
      </c>
      <c r="C66" s="25"/>
      <c r="D66" s="25"/>
      <c r="E66" s="33"/>
      <c r="F66" s="33"/>
    </row>
    <row r="67" spans="1:6" x14ac:dyDescent="0.25">
      <c r="A67" s="10">
        <v>31412</v>
      </c>
      <c r="B67" s="25">
        <v>698.8241511759586</v>
      </c>
      <c r="C67" s="25">
        <v>827.29151459595346</v>
      </c>
      <c r="D67" s="25">
        <v>651.16691512943248</v>
      </c>
      <c r="E67" s="33">
        <f ca="1">IF(ISNUMBER(F_Udlaan_Bred_Smal[[#This Row],[GDP]]),F_Udlaan_Bred_Smal[[#This Row],[Credit, narrow definition]]/F_Udlaan_Bred_Smal[[#This Row],[GDP]]*100,NA())</f>
        <v>107.31874346488462</v>
      </c>
      <c r="F67" s="33">
        <f ca="1">IF(ISNUMBER(F_Udlaan_Bred_Smal[[#This Row],[Credit, broad definition]]),F_Udlaan_Bred_Smal[[#This Row],[Credit, broad definition]]/F_Udlaan_Bred_Smal[[#This Row],[GDP]]*100,NA())</f>
        <v>127.04753502894303</v>
      </c>
    </row>
    <row r="68" spans="1:6" hidden="1" x14ac:dyDescent="0.25">
      <c r="A68" s="10">
        <v>31443</v>
      </c>
      <c r="B68" s="25">
        <v>698.88015121830392</v>
      </c>
      <c r="C68" s="25"/>
      <c r="D68" s="25"/>
      <c r="E68" s="33"/>
      <c r="F68" s="33"/>
    </row>
    <row r="69" spans="1:6" hidden="1" x14ac:dyDescent="0.25">
      <c r="A69" s="10">
        <v>31471</v>
      </c>
      <c r="B69" s="25">
        <v>711.6605082567803</v>
      </c>
      <c r="C69" s="25"/>
      <c r="D69" s="25"/>
      <c r="E69" s="33"/>
      <c r="F69" s="33"/>
    </row>
    <row r="70" spans="1:6" x14ac:dyDescent="0.25">
      <c r="A70" s="10">
        <v>31502</v>
      </c>
      <c r="B70" s="25">
        <v>729.16354847423872</v>
      </c>
      <c r="C70" s="25">
        <v>863.76838103382624</v>
      </c>
      <c r="D70" s="25">
        <v>668.54839469430476</v>
      </c>
      <c r="E70" s="33">
        <f ca="1">IF(ISNUMBER(F_Udlaan_Bred_Smal[[#This Row],[GDP]]),F_Udlaan_Bred_Smal[[#This Row],[Credit, narrow definition]]/F_Udlaan_Bred_Smal[[#This Row],[GDP]]*100,NA())</f>
        <v>109.06668152387837</v>
      </c>
      <c r="F70" s="33">
        <f ca="1">IF(ISNUMBER(F_Udlaan_Bred_Smal[[#This Row],[Credit, broad definition]]),F_Udlaan_Bred_Smal[[#This Row],[Credit, broad definition]]/F_Udlaan_Bred_Smal[[#This Row],[GDP]]*100,NA())</f>
        <v>129.20057663571032</v>
      </c>
    </row>
    <row r="71" spans="1:6" hidden="1" x14ac:dyDescent="0.25">
      <c r="A71" s="10">
        <v>31532</v>
      </c>
      <c r="B71" s="25">
        <v>737.73859063393411</v>
      </c>
      <c r="C71" s="25"/>
      <c r="D71" s="25"/>
      <c r="E71" s="33"/>
      <c r="F71" s="33"/>
    </row>
    <row r="72" spans="1:6" hidden="1" x14ac:dyDescent="0.25">
      <c r="A72" s="10">
        <v>31563</v>
      </c>
      <c r="B72" s="25">
        <v>745.5191459368059</v>
      </c>
      <c r="C72" s="25"/>
      <c r="D72" s="25"/>
      <c r="E72" s="33"/>
      <c r="F72" s="33"/>
    </row>
    <row r="73" spans="1:6" x14ac:dyDescent="0.25">
      <c r="A73" s="10">
        <v>31593</v>
      </c>
      <c r="B73" s="25">
        <v>772.14545601479983</v>
      </c>
      <c r="C73" s="25">
        <v>916.25446030182161</v>
      </c>
      <c r="D73" s="25">
        <v>686.1721277146911</v>
      </c>
      <c r="E73" s="33">
        <f ca="1">IF(ISNUMBER(F_Udlaan_Bred_Smal[[#This Row],[GDP]]),F_Udlaan_Bred_Smal[[#This Row],[Credit, narrow definition]]/F_Udlaan_Bred_Smal[[#This Row],[GDP]]*100,NA())</f>
        <v>112.52941132809408</v>
      </c>
      <c r="F73" s="33">
        <f ca="1">IF(ISNUMBER(F_Udlaan_Bred_Smal[[#This Row],[Credit, broad definition]]),F_Udlaan_Bred_Smal[[#This Row],[Credit, broad definition]]/F_Udlaan_Bred_Smal[[#This Row],[GDP]]*100,NA())</f>
        <v>133.53128512424774</v>
      </c>
    </row>
    <row r="74" spans="1:6" hidden="1" x14ac:dyDescent="0.25">
      <c r="A74" s="10">
        <v>31624</v>
      </c>
      <c r="B74" s="25">
        <v>771.31898677704976</v>
      </c>
      <c r="C74" s="25"/>
      <c r="D74" s="25"/>
      <c r="E74" s="33"/>
      <c r="F74" s="33"/>
    </row>
    <row r="75" spans="1:6" hidden="1" x14ac:dyDescent="0.25">
      <c r="A75" s="10">
        <v>31655</v>
      </c>
      <c r="B75" s="25">
        <v>780.07175343628955</v>
      </c>
      <c r="C75" s="25"/>
      <c r="D75" s="25"/>
      <c r="E75" s="33"/>
      <c r="F75" s="33"/>
    </row>
    <row r="76" spans="1:6" x14ac:dyDescent="0.25">
      <c r="A76" s="10">
        <v>31685</v>
      </c>
      <c r="B76" s="25">
        <v>796.38876091393877</v>
      </c>
      <c r="C76" s="25">
        <v>941.43926413531017</v>
      </c>
      <c r="D76" s="25">
        <v>696.49065723115791</v>
      </c>
      <c r="E76" s="33">
        <f ca="1">IF(ISNUMBER(F_Udlaan_Bred_Smal[[#This Row],[GDP]]),F_Udlaan_Bred_Smal[[#This Row],[Credit, narrow definition]]/F_Udlaan_Bred_Smal[[#This Row],[GDP]]*100,NA())</f>
        <v>114.34306442528859</v>
      </c>
      <c r="F76" s="33">
        <f ca="1">IF(ISNUMBER(F_Udlaan_Bred_Smal[[#This Row],[Credit, broad definition]]),F_Udlaan_Bred_Smal[[#This Row],[Credit, broad definition]]/F_Udlaan_Bred_Smal[[#This Row],[GDP]]*100,NA())</f>
        <v>135.16897238477335</v>
      </c>
    </row>
    <row r="77" spans="1:6" hidden="1" x14ac:dyDescent="0.25">
      <c r="A77" s="10">
        <v>31716</v>
      </c>
      <c r="B77" s="25">
        <v>799.29271983282831</v>
      </c>
      <c r="C77" s="25"/>
      <c r="D77" s="25"/>
      <c r="E77" s="33"/>
      <c r="F77" s="33"/>
    </row>
    <row r="78" spans="1:6" hidden="1" x14ac:dyDescent="0.25">
      <c r="A78" s="10">
        <v>31746</v>
      </c>
      <c r="B78" s="25">
        <v>806.55030703752436</v>
      </c>
      <c r="C78" s="25"/>
      <c r="D78" s="25"/>
      <c r="E78" s="33"/>
      <c r="F78" s="33"/>
    </row>
    <row r="79" spans="1:6" x14ac:dyDescent="0.25">
      <c r="A79" s="10">
        <v>31777</v>
      </c>
      <c r="B79" s="25">
        <v>835.28338215306258</v>
      </c>
      <c r="C79" s="25">
        <v>990.49169667799106</v>
      </c>
      <c r="D79" s="25">
        <v>706.11715640175566</v>
      </c>
      <c r="E79" s="33">
        <f ca="1">IF(ISNUMBER(F_Udlaan_Bred_Smal[[#This Row],[GDP]]),F_Udlaan_Bred_Smal[[#This Row],[Credit, narrow definition]]/F_Udlaan_Bred_Smal[[#This Row],[GDP]]*100,NA())</f>
        <v>118.29246387518957</v>
      </c>
      <c r="F79" s="33">
        <f ca="1">IF(ISNUMBER(F_Udlaan_Bred_Smal[[#This Row],[Credit, broad definition]]),F_Udlaan_Bred_Smal[[#This Row],[Credit, broad definition]]/F_Udlaan_Bred_Smal[[#This Row],[GDP]]*100,NA())</f>
        <v>140.27299686717092</v>
      </c>
    </row>
    <row r="80" spans="1:6" hidden="1" x14ac:dyDescent="0.25">
      <c r="A80" s="10">
        <v>31808</v>
      </c>
      <c r="B80" s="25">
        <v>822.52195325597609</v>
      </c>
      <c r="C80" s="25"/>
      <c r="D80" s="25"/>
      <c r="E80" s="33"/>
      <c r="F80" s="33"/>
    </row>
    <row r="81" spans="1:6" hidden="1" x14ac:dyDescent="0.25">
      <c r="A81" s="10">
        <v>31836</v>
      </c>
      <c r="B81" s="25">
        <v>827.57787217195994</v>
      </c>
      <c r="C81" s="25"/>
      <c r="D81" s="25"/>
      <c r="E81" s="33"/>
      <c r="F81" s="33"/>
    </row>
    <row r="82" spans="1:6" x14ac:dyDescent="0.25">
      <c r="A82" s="10">
        <v>31867</v>
      </c>
      <c r="B82" s="25">
        <v>844.29640007144167</v>
      </c>
      <c r="C82" s="25">
        <v>1000.1407757530964</v>
      </c>
      <c r="D82" s="25">
        <v>710.96424112028058</v>
      </c>
      <c r="E82" s="33">
        <f ca="1">IF(ISNUMBER(F_Udlaan_Bred_Smal[[#This Row],[GDP]]),F_Udlaan_Bred_Smal[[#This Row],[Credit, narrow definition]]/F_Udlaan_Bred_Smal[[#This Row],[GDP]]*100,NA())</f>
        <v>118.75370816696307</v>
      </c>
      <c r="F82" s="33">
        <f ca="1">IF(ISNUMBER(F_Udlaan_Bred_Smal[[#This Row],[Credit, broad definition]]),F_Udlaan_Bred_Smal[[#This Row],[Credit, broad definition]]/F_Udlaan_Bred_Smal[[#This Row],[GDP]]*100,NA())</f>
        <v>140.67385079412077</v>
      </c>
    </row>
    <row r="83" spans="1:6" hidden="1" x14ac:dyDescent="0.25">
      <c r="A83" s="10">
        <v>31897</v>
      </c>
      <c r="B83" s="25">
        <v>844.24757500873056</v>
      </c>
      <c r="C83" s="25"/>
      <c r="D83" s="25"/>
      <c r="E83" s="33"/>
      <c r="F83" s="33"/>
    </row>
    <row r="84" spans="1:6" hidden="1" x14ac:dyDescent="0.25">
      <c r="A84" s="10">
        <v>31928</v>
      </c>
      <c r="B84" s="25">
        <v>848.58311877781023</v>
      </c>
      <c r="C84" s="25"/>
      <c r="D84" s="25"/>
      <c r="E84" s="33"/>
      <c r="F84" s="33"/>
    </row>
    <row r="85" spans="1:6" x14ac:dyDescent="0.25">
      <c r="A85" s="10">
        <v>31958</v>
      </c>
      <c r="B85" s="25">
        <v>873.53512742656028</v>
      </c>
      <c r="C85" s="25">
        <v>1037.2055542589515</v>
      </c>
      <c r="D85" s="25">
        <v>721.85313944114887</v>
      </c>
      <c r="E85" s="33">
        <f ca="1">IF(ISNUMBER(F_Udlaan_Bred_Smal[[#This Row],[GDP]]),F_Udlaan_Bred_Smal[[#This Row],[Credit, narrow definition]]/F_Udlaan_Bred_Smal[[#This Row],[GDP]]*100,NA())</f>
        <v>121.01285977682967</v>
      </c>
      <c r="F85" s="33">
        <f ca="1">IF(ISNUMBER(F_Udlaan_Bred_Smal[[#This Row],[Credit, broad definition]]),F_Udlaan_Bred_Smal[[#This Row],[Credit, broad definition]]/F_Udlaan_Bred_Smal[[#This Row],[GDP]]*100,NA())</f>
        <v>143.68650596462672</v>
      </c>
    </row>
    <row r="86" spans="1:6" hidden="1" x14ac:dyDescent="0.25">
      <c r="A86" s="10">
        <v>31989</v>
      </c>
      <c r="B86" s="25">
        <v>863.59801723719841</v>
      </c>
      <c r="C86" s="25"/>
      <c r="D86" s="25"/>
      <c r="E86" s="33"/>
      <c r="F86" s="33"/>
    </row>
    <row r="87" spans="1:6" hidden="1" x14ac:dyDescent="0.25">
      <c r="A87" s="10">
        <v>32020</v>
      </c>
      <c r="B87" s="25">
        <v>873.36817218569718</v>
      </c>
      <c r="C87" s="25"/>
      <c r="D87" s="25"/>
      <c r="E87" s="33"/>
      <c r="F87" s="33"/>
    </row>
    <row r="88" spans="1:6" x14ac:dyDescent="0.25">
      <c r="A88" s="10">
        <v>32050</v>
      </c>
      <c r="B88" s="25">
        <v>892.5476696172891</v>
      </c>
      <c r="C88" s="25">
        <v>1059.3866452287755</v>
      </c>
      <c r="D88" s="25">
        <v>729.61886634515372</v>
      </c>
      <c r="E88" s="33">
        <f ca="1">IF(ISNUMBER(F_Udlaan_Bred_Smal[[#This Row],[GDP]]),F_Udlaan_Bred_Smal[[#This Row],[Credit, narrow definition]]/F_Udlaan_Bred_Smal[[#This Row],[GDP]]*100,NA())</f>
        <v>122.33067301127878</v>
      </c>
      <c r="F88" s="33">
        <f ca="1">IF(ISNUMBER(F_Udlaan_Bred_Smal[[#This Row],[Credit, broad definition]]),F_Udlaan_Bred_Smal[[#This Row],[Credit, broad definition]]/F_Udlaan_Bred_Smal[[#This Row],[GDP]]*100,NA())</f>
        <v>145.19726587327878</v>
      </c>
    </row>
    <row r="89" spans="1:6" hidden="1" x14ac:dyDescent="0.25">
      <c r="A89" s="10">
        <v>32081</v>
      </c>
      <c r="B89" s="25">
        <v>894.12618621353579</v>
      </c>
      <c r="C89" s="25"/>
      <c r="D89" s="25"/>
      <c r="E89" s="33"/>
      <c r="F89" s="33"/>
    </row>
    <row r="90" spans="1:6" hidden="1" x14ac:dyDescent="0.25">
      <c r="A90" s="10">
        <v>32111</v>
      </c>
      <c r="B90" s="25">
        <v>904.44627612683848</v>
      </c>
      <c r="C90" s="25"/>
      <c r="D90" s="25"/>
      <c r="E90" s="33"/>
      <c r="F90" s="33"/>
    </row>
    <row r="91" spans="1:6" x14ac:dyDescent="0.25">
      <c r="A91" s="10">
        <v>32142</v>
      </c>
      <c r="B91" s="25">
        <v>933.33136695567725</v>
      </c>
      <c r="C91" s="25">
        <v>1113.5479244329013</v>
      </c>
      <c r="D91" s="25">
        <v>741.51589590099843</v>
      </c>
      <c r="E91" s="33">
        <f ca="1">IF(ISNUMBER(F_Udlaan_Bred_Smal[[#This Row],[GDP]]),F_Udlaan_Bred_Smal[[#This Row],[Credit, narrow definition]]/F_Udlaan_Bred_Smal[[#This Row],[GDP]]*100,NA())</f>
        <v>125.86801875927533</v>
      </c>
      <c r="F91" s="33">
        <f ca="1">IF(ISNUMBER(F_Udlaan_Bred_Smal[[#This Row],[Credit, broad definition]]),F_Udlaan_Bred_Smal[[#This Row],[Credit, broad definition]]/F_Udlaan_Bred_Smal[[#This Row],[GDP]]*100,NA())</f>
        <v>150.17182107469935</v>
      </c>
    </row>
    <row r="92" spans="1:6" hidden="1" x14ac:dyDescent="0.25">
      <c r="A92" s="10">
        <v>32173</v>
      </c>
      <c r="B92" s="25">
        <v>922.03020029873119</v>
      </c>
      <c r="C92" s="25"/>
      <c r="D92" s="25"/>
      <c r="E92" s="33"/>
      <c r="F92" s="33"/>
    </row>
    <row r="93" spans="1:6" hidden="1" x14ac:dyDescent="0.25">
      <c r="A93" s="10">
        <v>32202</v>
      </c>
      <c r="B93" s="25">
        <v>925.25691270494212</v>
      </c>
      <c r="C93" s="25"/>
      <c r="D93" s="25"/>
      <c r="E93" s="33"/>
      <c r="F93" s="33"/>
    </row>
    <row r="94" spans="1:6" x14ac:dyDescent="0.25">
      <c r="A94" s="10">
        <v>32233</v>
      </c>
      <c r="B94" s="25">
        <v>941.91672936008877</v>
      </c>
      <c r="C94" s="25">
        <v>1123.3888631270552</v>
      </c>
      <c r="D94" s="25">
        <v>754.11372281270587</v>
      </c>
      <c r="E94" s="33">
        <f ca="1">IF(ISNUMBER(F_Udlaan_Bred_Smal[[#This Row],[GDP]]),F_Udlaan_Bred_Smal[[#This Row],[Credit, narrow definition]]/F_Udlaan_Bred_Smal[[#This Row],[GDP]]*100,NA())</f>
        <v>124.90380440855951</v>
      </c>
      <c r="F94" s="33">
        <f ca="1">IF(ISNUMBER(F_Udlaan_Bred_Smal[[#This Row],[Credit, broad definition]]),F_Udlaan_Bred_Smal[[#This Row],[Credit, broad definition]]/F_Udlaan_Bred_Smal[[#This Row],[GDP]]*100,NA())</f>
        <v>148.96809713752731</v>
      </c>
    </row>
    <row r="95" spans="1:6" hidden="1" x14ac:dyDescent="0.25">
      <c r="A95" s="10">
        <v>32263</v>
      </c>
      <c r="B95" s="25">
        <v>939.78698802006363</v>
      </c>
      <c r="C95" s="25"/>
      <c r="D95" s="25"/>
      <c r="E95" s="33"/>
      <c r="F95" s="33"/>
    </row>
    <row r="96" spans="1:6" hidden="1" x14ac:dyDescent="0.25">
      <c r="A96" s="10">
        <v>32294</v>
      </c>
      <c r="B96" s="25">
        <v>939.01755770369823</v>
      </c>
      <c r="C96" s="25"/>
      <c r="D96" s="25"/>
      <c r="E96" s="33"/>
      <c r="F96" s="33"/>
    </row>
    <row r="97" spans="1:6" x14ac:dyDescent="0.25">
      <c r="A97" s="10">
        <v>32324</v>
      </c>
      <c r="B97" s="25">
        <v>959.65896053268762</v>
      </c>
      <c r="C97" s="25">
        <v>1147.1115931561824</v>
      </c>
      <c r="D97" s="25">
        <v>760.3442689107427</v>
      </c>
      <c r="E97" s="33">
        <f ca="1">IF(ISNUMBER(F_Udlaan_Bred_Smal[[#This Row],[GDP]]),F_Udlaan_Bred_Smal[[#This Row],[Credit, narrow definition]]/F_Udlaan_Bred_Smal[[#This Row],[GDP]]*100,NA())</f>
        <v>126.21374287564238</v>
      </c>
      <c r="F97" s="33">
        <f ca="1">IF(ISNUMBER(F_Udlaan_Bred_Smal[[#This Row],[Credit, broad definition]]),F_Udlaan_Bred_Smal[[#This Row],[Credit, broad definition]]/F_Udlaan_Bred_Smal[[#This Row],[GDP]]*100,NA())</f>
        <v>150.86739521289698</v>
      </c>
    </row>
    <row r="98" spans="1:6" hidden="1" x14ac:dyDescent="0.25">
      <c r="A98" s="10">
        <v>32355</v>
      </c>
      <c r="B98" s="25">
        <v>957.72847853589428</v>
      </c>
      <c r="C98" s="25"/>
      <c r="D98" s="25"/>
      <c r="E98" s="33"/>
      <c r="F98" s="33"/>
    </row>
    <row r="99" spans="1:6" hidden="1" x14ac:dyDescent="0.25">
      <c r="A99" s="10">
        <v>32386</v>
      </c>
      <c r="B99" s="25">
        <v>962.78765909831543</v>
      </c>
      <c r="C99" s="25"/>
      <c r="D99" s="25"/>
      <c r="E99" s="33"/>
      <c r="F99" s="33"/>
    </row>
    <row r="100" spans="1:6" x14ac:dyDescent="0.25">
      <c r="A100" s="10">
        <v>32416</v>
      </c>
      <c r="B100" s="25">
        <v>976.45676279139821</v>
      </c>
      <c r="C100" s="25">
        <v>1168.4676389326619</v>
      </c>
      <c r="D100" s="25">
        <v>768.23718878259331</v>
      </c>
      <c r="E100" s="33">
        <f ca="1">IF(ISNUMBER(F_Udlaan_Bred_Smal[[#This Row],[GDP]]),F_Udlaan_Bred_Smal[[#This Row],[Credit, narrow definition]]/F_Udlaan_Bred_Smal[[#This Row],[GDP]]*100,NA())</f>
        <v>127.10355304964673</v>
      </c>
      <c r="F100" s="33">
        <f ca="1">IF(ISNUMBER(F_Udlaan_Bred_Smal[[#This Row],[Credit, broad definition]]),F_Udlaan_Bred_Smal[[#This Row],[Credit, broad definition]]/F_Udlaan_Bred_Smal[[#This Row],[GDP]]*100,NA())</f>
        <v>152.09725017143521</v>
      </c>
    </row>
    <row r="101" spans="1:6" hidden="1" x14ac:dyDescent="0.25">
      <c r="A101" s="10">
        <v>32447</v>
      </c>
      <c r="B101" s="25">
        <v>977.50604908052105</v>
      </c>
      <c r="C101" s="25"/>
      <c r="D101" s="25"/>
      <c r="E101" s="33"/>
      <c r="F101" s="33"/>
    </row>
    <row r="102" spans="1:6" hidden="1" x14ac:dyDescent="0.25">
      <c r="A102" s="10">
        <v>32477</v>
      </c>
      <c r="B102" s="25">
        <v>981.7488000066835</v>
      </c>
      <c r="C102" s="25"/>
      <c r="D102" s="25"/>
      <c r="E102" s="33"/>
      <c r="F102" s="33"/>
    </row>
    <row r="103" spans="1:6" x14ac:dyDescent="0.25">
      <c r="A103" s="10">
        <v>32508</v>
      </c>
      <c r="B103" s="25">
        <v>1008.841327509821</v>
      </c>
      <c r="C103" s="25">
        <v>1214.9743258151548</v>
      </c>
      <c r="D103" s="25">
        <v>775.65023794075751</v>
      </c>
      <c r="E103" s="33">
        <f ca="1">IF(ISNUMBER(F_Udlaan_Bred_Smal[[#This Row],[GDP]]),F_Udlaan_Bred_Smal[[#This Row],[Credit, narrow definition]]/F_Udlaan_Bred_Smal[[#This Row],[GDP]]*100,NA())</f>
        <v>130.06394869266759</v>
      </c>
      <c r="F103" s="33">
        <f ca="1">IF(ISNUMBER(F_Udlaan_Bred_Smal[[#This Row],[Credit, broad definition]]),F_Udlaan_Bred_Smal[[#This Row],[Credit, broad definition]]/F_Udlaan_Bred_Smal[[#This Row],[GDP]]*100,NA())</f>
        <v>156.63945762986432</v>
      </c>
    </row>
    <row r="104" spans="1:6" hidden="1" x14ac:dyDescent="0.25">
      <c r="A104" s="10">
        <v>32539</v>
      </c>
      <c r="B104" s="25">
        <v>990.33299648416028</v>
      </c>
      <c r="C104" s="25"/>
      <c r="D104" s="25"/>
      <c r="E104" s="33"/>
      <c r="F104" s="33"/>
    </row>
    <row r="105" spans="1:6" hidden="1" x14ac:dyDescent="0.25">
      <c r="A105" s="10">
        <v>32567</v>
      </c>
      <c r="B105" s="25">
        <v>998.17709472687955</v>
      </c>
      <c r="C105" s="25"/>
      <c r="D105" s="25"/>
      <c r="E105" s="33"/>
      <c r="F105" s="33"/>
    </row>
    <row r="106" spans="1:6" x14ac:dyDescent="0.25">
      <c r="A106" s="10">
        <v>32598</v>
      </c>
      <c r="B106" s="25">
        <v>1012.783510801866</v>
      </c>
      <c r="C106" s="25">
        <v>1219.8546857726606</v>
      </c>
      <c r="D106" s="25">
        <v>787.51496244806651</v>
      </c>
      <c r="E106" s="33">
        <f ca="1">IF(ISNUMBER(F_Udlaan_Bred_Smal[[#This Row],[GDP]]),F_Udlaan_Bred_Smal[[#This Row],[Credit, narrow definition]]/F_Udlaan_Bred_Smal[[#This Row],[GDP]]*100,NA())</f>
        <v>128.60498645683256</v>
      </c>
      <c r="F106" s="33">
        <f ca="1">IF(ISNUMBER(F_Udlaan_Bred_Smal[[#This Row],[Credit, broad definition]]),F_Udlaan_Bred_Smal[[#This Row],[Credit, broad definition]]/F_Udlaan_Bred_Smal[[#This Row],[GDP]]*100,NA())</f>
        <v>154.89923924500738</v>
      </c>
    </row>
    <row r="107" spans="1:6" hidden="1" x14ac:dyDescent="0.25">
      <c r="A107" s="10">
        <v>32628</v>
      </c>
      <c r="B107" s="25">
        <v>1008.1787012416078</v>
      </c>
      <c r="C107" s="25"/>
      <c r="D107" s="25"/>
      <c r="E107" s="33"/>
      <c r="F107" s="33"/>
    </row>
    <row r="108" spans="1:6" hidden="1" x14ac:dyDescent="0.25">
      <c r="A108" s="10">
        <v>32659</v>
      </c>
      <c r="B108" s="25">
        <v>1010.0662596045752</v>
      </c>
      <c r="C108" s="25"/>
      <c r="D108" s="25"/>
      <c r="E108" s="33"/>
      <c r="F108" s="33"/>
    </row>
    <row r="109" spans="1:6" x14ac:dyDescent="0.25">
      <c r="A109" s="10">
        <v>32689</v>
      </c>
      <c r="B109" s="25">
        <v>1030.6478569110523</v>
      </c>
      <c r="C109" s="25">
        <v>1242.9590858022839</v>
      </c>
      <c r="D109" s="25">
        <v>798.14314778349751</v>
      </c>
      <c r="E109" s="33">
        <f ca="1">IF(ISNUMBER(F_Udlaan_Bred_Smal[[#This Row],[GDP]]),F_Udlaan_Bred_Smal[[#This Row],[Credit, narrow definition]]/F_Udlaan_Bred_Smal[[#This Row],[GDP]]*100,NA())</f>
        <v>129.13070290376325</v>
      </c>
      <c r="F109" s="33">
        <f ca="1">IF(ISNUMBER(F_Udlaan_Bred_Smal[[#This Row],[Credit, broad definition]]),F_Udlaan_Bred_Smal[[#This Row],[Credit, broad definition]]/F_Udlaan_Bred_Smal[[#This Row],[GDP]]*100,NA())</f>
        <v>155.73134834948758</v>
      </c>
    </row>
    <row r="110" spans="1:6" hidden="1" x14ac:dyDescent="0.25">
      <c r="A110" s="10">
        <v>32720</v>
      </c>
      <c r="B110" s="25">
        <v>1016.4598029026789</v>
      </c>
      <c r="C110" s="25"/>
      <c r="D110" s="25"/>
      <c r="E110" s="33"/>
      <c r="F110" s="33"/>
    </row>
    <row r="111" spans="1:6" hidden="1" x14ac:dyDescent="0.25">
      <c r="A111" s="10">
        <v>32751</v>
      </c>
      <c r="B111" s="25">
        <v>1024.4036241900301</v>
      </c>
      <c r="C111" s="25"/>
      <c r="D111" s="25"/>
      <c r="E111" s="33"/>
      <c r="F111" s="33"/>
    </row>
    <row r="112" spans="1:6" x14ac:dyDescent="0.25">
      <c r="A112" s="10">
        <v>32781</v>
      </c>
      <c r="B112" s="25">
        <v>1038.5131775239272</v>
      </c>
      <c r="C112" s="25">
        <v>1253.8105461226121</v>
      </c>
      <c r="D112" s="25">
        <v>808.62267762947363</v>
      </c>
      <c r="E112" s="33">
        <f ca="1">IF(ISNUMBER(F_Udlaan_Bred_Smal[[#This Row],[GDP]]),F_Udlaan_Bred_Smal[[#This Row],[Credit, narrow definition]]/F_Udlaan_Bred_Smal[[#This Row],[GDP]]*100,NA())</f>
        <v>128.42988531664625</v>
      </c>
      <c r="F112" s="33">
        <f ca="1">IF(ISNUMBER(F_Udlaan_Bred_Smal[[#This Row],[Credit, broad definition]]),F_Udlaan_Bred_Smal[[#This Row],[Credit, broad definition]]/F_Udlaan_Bred_Smal[[#This Row],[GDP]]*100,NA())</f>
        <v>155.0550807946957</v>
      </c>
    </row>
    <row r="113" spans="1:6" hidden="1" x14ac:dyDescent="0.25">
      <c r="A113" s="10">
        <v>32812</v>
      </c>
      <c r="B113" s="25">
        <v>1040.9837701120641</v>
      </c>
      <c r="C113" s="25"/>
      <c r="D113" s="25"/>
      <c r="E113" s="33"/>
      <c r="F113" s="33"/>
    </row>
    <row r="114" spans="1:6" hidden="1" x14ac:dyDescent="0.25">
      <c r="A114" s="10">
        <v>32842</v>
      </c>
      <c r="B114" s="25">
        <v>1042.2438691443438</v>
      </c>
      <c r="C114" s="25"/>
      <c r="D114" s="25"/>
      <c r="E114" s="33"/>
      <c r="F114" s="33"/>
    </row>
    <row r="115" spans="1:6" x14ac:dyDescent="0.25">
      <c r="A115" s="10">
        <v>32873</v>
      </c>
      <c r="B115" s="25">
        <v>1069.0318386281967</v>
      </c>
      <c r="C115" s="25">
        <v>1296.3752254278302</v>
      </c>
      <c r="D115" s="25">
        <v>817.46633614093264</v>
      </c>
      <c r="E115" s="33">
        <f ca="1">IF(ISNUMBER(F_Udlaan_Bred_Smal[[#This Row],[GDP]]),F_Udlaan_Bred_Smal[[#This Row],[Credit, narrow definition]]/F_Udlaan_Bred_Smal[[#This Row],[GDP]]*100,NA())</f>
        <v>130.77380576609991</v>
      </c>
      <c r="F115" s="33">
        <f ca="1">IF(ISNUMBER(F_Udlaan_Bred_Smal[[#This Row],[Credit, broad definition]]),F_Udlaan_Bred_Smal[[#This Row],[Credit, broad definition]]/F_Udlaan_Bred_Smal[[#This Row],[GDP]]*100,NA())</f>
        <v>158.58453958455519</v>
      </c>
    </row>
    <row r="116" spans="1:6" hidden="1" x14ac:dyDescent="0.25">
      <c r="A116" s="10">
        <v>32904</v>
      </c>
      <c r="B116" s="25">
        <v>1052.3582815596619</v>
      </c>
      <c r="C116" s="25"/>
      <c r="D116" s="25"/>
      <c r="E116" s="33"/>
      <c r="F116" s="33"/>
    </row>
    <row r="117" spans="1:6" hidden="1" x14ac:dyDescent="0.25">
      <c r="A117" s="10">
        <v>32932</v>
      </c>
      <c r="B117" s="25">
        <v>1068.0668023643666</v>
      </c>
      <c r="C117" s="25"/>
      <c r="D117" s="25"/>
      <c r="E117" s="33"/>
      <c r="F117" s="33"/>
    </row>
    <row r="118" spans="1:6" x14ac:dyDescent="0.25">
      <c r="A118" s="10">
        <v>32963</v>
      </c>
      <c r="B118" s="25">
        <v>1081.4225583820885</v>
      </c>
      <c r="C118" s="25">
        <v>1310.6115789043579</v>
      </c>
      <c r="D118" s="25">
        <v>826.6854707013083</v>
      </c>
      <c r="E118" s="33">
        <f ca="1">IF(ISNUMBER(F_Udlaan_Bred_Smal[[#This Row],[GDP]]),F_Udlaan_Bred_Smal[[#This Row],[Credit, narrow definition]]/F_Udlaan_Bred_Smal[[#This Row],[GDP]]*100,NA())</f>
        <v>130.81426935744705</v>
      </c>
      <c r="F118" s="33">
        <f ca="1">IF(ISNUMBER(F_Udlaan_Bred_Smal[[#This Row],[Credit, broad definition]]),F_Udlaan_Bred_Smal[[#This Row],[Credit, broad definition]]/F_Udlaan_Bred_Smal[[#This Row],[GDP]]*100,NA())</f>
        <v>158.53811701716697</v>
      </c>
    </row>
    <row r="119" spans="1:6" hidden="1" x14ac:dyDescent="0.25">
      <c r="A119" s="10">
        <v>32993</v>
      </c>
      <c r="B119" s="25">
        <v>1072.3764931563489</v>
      </c>
      <c r="C119" s="25"/>
      <c r="D119" s="25"/>
      <c r="E119" s="33"/>
      <c r="F119" s="33"/>
    </row>
    <row r="120" spans="1:6" hidden="1" x14ac:dyDescent="0.25">
      <c r="A120" s="10">
        <v>33024</v>
      </c>
      <c r="B120" s="25">
        <v>1072.7600141564587</v>
      </c>
      <c r="C120" s="25"/>
      <c r="D120" s="25"/>
      <c r="E120" s="33"/>
      <c r="F120" s="33"/>
    </row>
    <row r="121" spans="1:6" x14ac:dyDescent="0.25">
      <c r="A121" s="10">
        <v>33054</v>
      </c>
      <c r="B121" s="25">
        <v>1086.1266669181434</v>
      </c>
      <c r="C121" s="25">
        <v>1316.2333667016042</v>
      </c>
      <c r="D121" s="25">
        <v>836.717860540267</v>
      </c>
      <c r="E121" s="33">
        <f ca="1">IF(ISNUMBER(F_Udlaan_Bred_Smal[[#This Row],[GDP]]),F_Udlaan_Bred_Smal[[#This Row],[Credit, narrow definition]]/F_Udlaan_Bred_Smal[[#This Row],[GDP]]*100,NA())</f>
        <v>129.80799360692907</v>
      </c>
      <c r="F121" s="33">
        <f ca="1">IF(ISNUMBER(F_Udlaan_Bred_Smal[[#This Row],[Credit, broad definition]]),F_Udlaan_Bred_Smal[[#This Row],[Credit, broad definition]]/F_Udlaan_Bred_Smal[[#This Row],[GDP]]*100,NA())</f>
        <v>157.30910367465026</v>
      </c>
    </row>
    <row r="122" spans="1:6" hidden="1" x14ac:dyDescent="0.25">
      <c r="A122" s="10">
        <v>33085</v>
      </c>
      <c r="B122" s="25">
        <v>1078.0446183268893</v>
      </c>
      <c r="C122" s="25"/>
      <c r="D122" s="25"/>
      <c r="E122" s="33"/>
      <c r="F122" s="33"/>
    </row>
    <row r="123" spans="1:6" hidden="1" x14ac:dyDescent="0.25">
      <c r="A123" s="10">
        <v>33116</v>
      </c>
      <c r="B123" s="25">
        <v>1082.4296306985734</v>
      </c>
      <c r="C123" s="25"/>
      <c r="D123" s="25"/>
      <c r="E123" s="33"/>
      <c r="F123" s="33"/>
    </row>
    <row r="124" spans="1:6" x14ac:dyDescent="0.25">
      <c r="A124" s="10">
        <v>33146</v>
      </c>
      <c r="B124" s="25">
        <v>1093.1831462908804</v>
      </c>
      <c r="C124" s="25">
        <v>1328.3371848877389</v>
      </c>
      <c r="D124" s="25">
        <v>847.89319739264363</v>
      </c>
      <c r="E124" s="33">
        <f ca="1">IF(ISNUMBER(F_Udlaan_Bred_Smal[[#This Row],[GDP]]),F_Udlaan_Bred_Smal[[#This Row],[Credit, narrow definition]]/F_Udlaan_Bred_Smal[[#This Row],[GDP]]*100,NA())</f>
        <v>128.92934506993663</v>
      </c>
      <c r="F124" s="33">
        <f ca="1">IF(ISNUMBER(F_Udlaan_Bred_Smal[[#This Row],[Credit, broad definition]]),F_Udlaan_Bred_Smal[[#This Row],[Credit, broad definition]]/F_Udlaan_Bred_Smal[[#This Row],[GDP]]*100,NA())</f>
        <v>156.66326713936479</v>
      </c>
    </row>
    <row r="125" spans="1:6" hidden="1" x14ac:dyDescent="0.25">
      <c r="A125" s="10">
        <v>33177</v>
      </c>
      <c r="B125" s="25">
        <v>1083.3612678054335</v>
      </c>
      <c r="C125" s="25"/>
      <c r="D125" s="25"/>
      <c r="E125" s="33"/>
      <c r="F125" s="33"/>
    </row>
    <row r="126" spans="1:6" hidden="1" x14ac:dyDescent="0.25">
      <c r="A126" s="10">
        <v>33207</v>
      </c>
      <c r="B126" s="25">
        <v>1083.6599003238725</v>
      </c>
      <c r="C126" s="25"/>
      <c r="D126" s="25"/>
      <c r="E126" s="33"/>
      <c r="F126" s="33"/>
    </row>
    <row r="127" spans="1:6" x14ac:dyDescent="0.25">
      <c r="A127" s="10">
        <v>33238</v>
      </c>
      <c r="B127" s="25">
        <v>1108.8501615714074</v>
      </c>
      <c r="C127" s="25">
        <v>1347.4079500295697</v>
      </c>
      <c r="D127" s="25">
        <v>855.59999999999991</v>
      </c>
      <c r="E127" s="33">
        <f ca="1">IF(ISNUMBER(F_Udlaan_Bred_Smal[[#This Row],[GDP]]),F_Udlaan_Bred_Smal[[#This Row],[Credit, narrow definition]]/F_Udlaan_Bred_Smal[[#This Row],[GDP]]*100,NA())</f>
        <v>129.59913061844409</v>
      </c>
      <c r="F127" s="33">
        <f ca="1">IF(ISNUMBER(F_Udlaan_Bred_Smal[[#This Row],[Credit, broad definition]]),F_Udlaan_Bred_Smal[[#This Row],[Credit, broad definition]]/F_Udlaan_Bred_Smal[[#This Row],[GDP]]*100,NA())</f>
        <v>157.48106007825734</v>
      </c>
    </row>
    <row r="128" spans="1:6" hidden="1" x14ac:dyDescent="0.25">
      <c r="A128" s="10">
        <v>33269</v>
      </c>
      <c r="B128" s="25">
        <v>1113.5796892242256</v>
      </c>
      <c r="C128" s="25"/>
      <c r="D128" s="25"/>
      <c r="E128" s="33"/>
      <c r="F128" s="33"/>
    </row>
    <row r="129" spans="1:6" hidden="1" x14ac:dyDescent="0.25">
      <c r="A129" s="10">
        <v>33297</v>
      </c>
      <c r="B129" s="25">
        <v>1112.7464617829214</v>
      </c>
      <c r="C129" s="25"/>
      <c r="D129" s="25"/>
      <c r="E129" s="33"/>
      <c r="F129" s="33"/>
    </row>
    <row r="130" spans="1:6" x14ac:dyDescent="0.25">
      <c r="A130" s="10">
        <v>33328</v>
      </c>
      <c r="B130" s="25">
        <v>1126.1905212076033</v>
      </c>
      <c r="C130" s="25">
        <v>1377.7075161995022</v>
      </c>
      <c r="D130" s="25">
        <v>865.60000000000014</v>
      </c>
      <c r="E130" s="33">
        <f ca="1">IF(ISNUMBER(F_Udlaan_Bred_Smal[[#This Row],[GDP]]),F_Udlaan_Bred_Smal[[#This Row],[Credit, narrow definition]]/F_Udlaan_Bred_Smal[[#This Row],[GDP]]*100,NA())</f>
        <v>130.10518960346616</v>
      </c>
      <c r="F130" s="33">
        <f ca="1">IF(ISNUMBER(F_Udlaan_Bred_Smal[[#This Row],[Credit, broad definition]]),F_Udlaan_Bred_Smal[[#This Row],[Credit, broad definition]]/F_Udlaan_Bred_Smal[[#This Row],[GDP]]*100,NA())</f>
        <v>159.16214373838977</v>
      </c>
    </row>
    <row r="131" spans="1:6" hidden="1" x14ac:dyDescent="0.25">
      <c r="A131" s="10">
        <v>33358</v>
      </c>
      <c r="B131" s="25">
        <v>1121.8696587835238</v>
      </c>
      <c r="C131" s="25"/>
      <c r="D131" s="25"/>
      <c r="E131" s="33"/>
      <c r="F131" s="33"/>
    </row>
    <row r="132" spans="1:6" hidden="1" x14ac:dyDescent="0.25">
      <c r="A132" s="10">
        <v>33389</v>
      </c>
      <c r="B132" s="25">
        <v>1123.6957558355875</v>
      </c>
      <c r="C132" s="25"/>
      <c r="D132" s="25"/>
      <c r="E132" s="33"/>
      <c r="F132" s="33"/>
    </row>
    <row r="133" spans="1:6" x14ac:dyDescent="0.25">
      <c r="A133" s="10">
        <v>33419</v>
      </c>
      <c r="B133" s="25">
        <v>1142.0452071490934</v>
      </c>
      <c r="C133" s="25">
        <v>1398.5051889023816</v>
      </c>
      <c r="D133" s="25">
        <v>873.6</v>
      </c>
      <c r="E133" s="33">
        <f ca="1">IF(ISNUMBER(F_Udlaan_Bred_Smal[[#This Row],[GDP]]),F_Udlaan_Bred_Smal[[#This Row],[Credit, narrow definition]]/F_Udlaan_Bred_Smal[[#This Row],[GDP]]*100,NA())</f>
        <v>130.7286180344658</v>
      </c>
      <c r="F133" s="33">
        <f ca="1">IF(ISNUMBER(F_Udlaan_Bred_Smal[[#This Row],[Credit, broad definition]]),F_Udlaan_Bred_Smal[[#This Row],[Credit, broad definition]]/F_Udlaan_Bred_Smal[[#This Row],[GDP]]*100,NA())</f>
        <v>160.08530092747043</v>
      </c>
    </row>
    <row r="134" spans="1:6" hidden="1" x14ac:dyDescent="0.25">
      <c r="A134" s="10">
        <v>33450</v>
      </c>
      <c r="B134" s="25">
        <v>1122.2965457984151</v>
      </c>
      <c r="C134" s="25"/>
      <c r="D134" s="25"/>
      <c r="E134" s="33"/>
      <c r="F134" s="33"/>
    </row>
    <row r="135" spans="1:6" hidden="1" x14ac:dyDescent="0.25">
      <c r="A135" s="10">
        <v>33481</v>
      </c>
      <c r="B135" s="25">
        <v>1118.4738926365183</v>
      </c>
      <c r="C135" s="25"/>
      <c r="D135" s="25"/>
      <c r="E135" s="33"/>
      <c r="F135" s="33"/>
    </row>
    <row r="136" spans="1:6" x14ac:dyDescent="0.25">
      <c r="A136" s="10">
        <v>33511</v>
      </c>
      <c r="B136" s="25">
        <v>1130.9449492443089</v>
      </c>
      <c r="C136" s="25">
        <v>1384.1960463178762</v>
      </c>
      <c r="D136" s="25">
        <v>883.7</v>
      </c>
      <c r="E136" s="33">
        <f ca="1">IF(ISNUMBER(F_Udlaan_Bred_Smal[[#This Row],[GDP]]),F_Udlaan_Bred_Smal[[#This Row],[Credit, narrow definition]]/F_Udlaan_Bred_Smal[[#This Row],[GDP]]*100,NA())</f>
        <v>127.97838058665936</v>
      </c>
      <c r="F136" s="33">
        <f ca="1">IF(ISNUMBER(F_Udlaan_Bred_Smal[[#This Row],[Credit, broad definition]]),F_Udlaan_Bred_Smal[[#This Row],[Credit, broad definition]]/F_Udlaan_Bred_Smal[[#This Row],[GDP]]*100,NA())</f>
        <v>156.63642031434605</v>
      </c>
    </row>
    <row r="137" spans="1:6" hidden="1" x14ac:dyDescent="0.25">
      <c r="A137" s="10">
        <v>33542</v>
      </c>
      <c r="B137" s="25">
        <v>1122.761306968798</v>
      </c>
      <c r="C137" s="25"/>
      <c r="D137" s="25"/>
      <c r="E137" s="33"/>
      <c r="F137" s="33"/>
    </row>
    <row r="138" spans="1:6" hidden="1" x14ac:dyDescent="0.25">
      <c r="A138" s="10">
        <v>33572</v>
      </c>
      <c r="B138" s="25">
        <v>1122.3507325934859</v>
      </c>
      <c r="C138" s="25"/>
      <c r="D138" s="25"/>
      <c r="E138" s="33"/>
      <c r="F138" s="33"/>
    </row>
    <row r="139" spans="1:6" x14ac:dyDescent="0.25">
      <c r="A139" s="10">
        <v>33603</v>
      </c>
      <c r="B139" s="25">
        <v>1145.1237943945534</v>
      </c>
      <c r="C139" s="25">
        <v>1402.7373834179361</v>
      </c>
      <c r="D139" s="25">
        <v>890.5</v>
      </c>
      <c r="E139" s="33">
        <f ca="1">IF(ISNUMBER(F_Udlaan_Bred_Smal[[#This Row],[GDP]]),F_Udlaan_Bred_Smal[[#This Row],[Credit, narrow definition]]/F_Udlaan_Bred_Smal[[#This Row],[GDP]]*100,NA())</f>
        <v>128.59335141993861</v>
      </c>
      <c r="F139" s="33">
        <f ca="1">IF(ISNUMBER(F_Udlaan_Bred_Smal[[#This Row],[Credit, broad definition]]),F_Udlaan_Bred_Smal[[#This Row],[Credit, broad definition]]/F_Udlaan_Bred_Smal[[#This Row],[GDP]]*100,NA())</f>
        <v>157.52244620077892</v>
      </c>
    </row>
    <row r="140" spans="1:6" hidden="1" x14ac:dyDescent="0.25">
      <c r="A140" s="10">
        <v>33634</v>
      </c>
      <c r="B140" s="25">
        <v>1132.2859458222038</v>
      </c>
      <c r="C140" s="25"/>
      <c r="D140" s="25"/>
      <c r="E140" s="33"/>
      <c r="F140" s="33"/>
    </row>
    <row r="141" spans="1:6" hidden="1" x14ac:dyDescent="0.25">
      <c r="A141" s="10">
        <v>33663</v>
      </c>
      <c r="B141" s="25">
        <v>1129.1456662690921</v>
      </c>
      <c r="C141" s="25"/>
      <c r="D141" s="25"/>
      <c r="E141" s="33"/>
      <c r="F141" s="33"/>
    </row>
    <row r="142" spans="1:6" x14ac:dyDescent="0.25">
      <c r="A142" s="10">
        <v>33694</v>
      </c>
      <c r="B142" s="25">
        <v>1138.5145680312717</v>
      </c>
      <c r="C142" s="25">
        <v>1394.6867674710902</v>
      </c>
      <c r="D142" s="25">
        <v>898.4</v>
      </c>
      <c r="E142" s="33">
        <f ca="1">IF(ISNUMBER(F_Udlaan_Bred_Smal[[#This Row],[GDP]]),F_Udlaan_Bred_Smal[[#This Row],[Credit, narrow definition]]/F_Udlaan_Bred_Smal[[#This Row],[GDP]]*100,NA())</f>
        <v>126.72691095628581</v>
      </c>
      <c r="F142" s="33">
        <f ca="1">IF(ISNUMBER(F_Udlaan_Bred_Smal[[#This Row],[Credit, broad definition]]),F_Udlaan_Bred_Smal[[#This Row],[Credit, broad definition]]/F_Udlaan_Bred_Smal[[#This Row],[GDP]]*100,NA())</f>
        <v>155.24118070693348</v>
      </c>
    </row>
    <row r="143" spans="1:6" hidden="1" x14ac:dyDescent="0.25">
      <c r="A143" s="10">
        <v>33724</v>
      </c>
      <c r="B143" s="25">
        <v>1126.5085126457793</v>
      </c>
      <c r="C143" s="25"/>
      <c r="D143" s="25"/>
      <c r="E143" s="33"/>
      <c r="F143" s="33"/>
    </row>
    <row r="144" spans="1:6" hidden="1" x14ac:dyDescent="0.25">
      <c r="A144" s="10">
        <v>33755</v>
      </c>
      <c r="B144" s="25">
        <v>1122.9792708453513</v>
      </c>
      <c r="C144" s="25"/>
      <c r="D144" s="25"/>
      <c r="E144" s="33"/>
      <c r="F144" s="33"/>
    </row>
    <row r="145" spans="1:6" x14ac:dyDescent="0.25">
      <c r="A145" s="10">
        <v>33785</v>
      </c>
      <c r="B145" s="25">
        <v>1133.1952810471789</v>
      </c>
      <c r="C145" s="25">
        <v>1386.6103717162127</v>
      </c>
      <c r="D145" s="25">
        <v>903.4</v>
      </c>
      <c r="E145" s="33">
        <f ca="1">IF(ISNUMBER(F_Udlaan_Bred_Smal[[#This Row],[GDP]]),F_Udlaan_Bred_Smal[[#This Row],[Credit, narrow definition]]/F_Udlaan_Bred_Smal[[#This Row],[GDP]]*100,NA())</f>
        <v>125.4367147495217</v>
      </c>
      <c r="F145" s="33">
        <f ca="1">IF(ISNUMBER(F_Udlaan_Bred_Smal[[#This Row],[Credit, broad definition]]),F_Udlaan_Bred_Smal[[#This Row],[Credit, broad definition]]/F_Udlaan_Bred_Smal[[#This Row],[GDP]]*100,NA())</f>
        <v>153.48797561614046</v>
      </c>
    </row>
    <row r="146" spans="1:6" hidden="1" x14ac:dyDescent="0.25">
      <c r="A146" s="10">
        <v>33816</v>
      </c>
      <c r="B146" s="25">
        <v>1111.2110703288824</v>
      </c>
      <c r="C146" s="25"/>
      <c r="D146" s="25"/>
      <c r="E146" s="33"/>
      <c r="F146" s="33"/>
    </row>
    <row r="147" spans="1:6" hidden="1" x14ac:dyDescent="0.25">
      <c r="A147" s="10">
        <v>33847</v>
      </c>
      <c r="B147" s="25">
        <v>1110.9336650139455</v>
      </c>
      <c r="C147" s="25"/>
      <c r="D147" s="25"/>
      <c r="E147" s="33"/>
      <c r="F147" s="33"/>
    </row>
    <row r="148" spans="1:6" x14ac:dyDescent="0.25">
      <c r="A148" s="10">
        <v>33877</v>
      </c>
      <c r="B148" s="25">
        <v>1118.9287861558191</v>
      </c>
      <c r="C148" s="25">
        <v>1366.4548439575933</v>
      </c>
      <c r="D148" s="25">
        <v>910.9</v>
      </c>
      <c r="E148" s="33">
        <f ca="1">IF(ISNUMBER(F_Udlaan_Bred_Smal[[#This Row],[GDP]]),F_Udlaan_Bred_Smal[[#This Row],[Credit, narrow definition]]/F_Udlaan_Bred_Smal[[#This Row],[GDP]]*100,NA())</f>
        <v>122.83771941550326</v>
      </c>
      <c r="F148" s="33">
        <f ca="1">IF(ISNUMBER(F_Udlaan_Bred_Smal[[#This Row],[Credit, broad definition]]),F_Udlaan_Bred_Smal[[#This Row],[Credit, broad definition]]/F_Udlaan_Bred_Smal[[#This Row],[GDP]]*100,NA())</f>
        <v>150.01150993057342</v>
      </c>
    </row>
    <row r="149" spans="1:6" hidden="1" x14ac:dyDescent="0.25">
      <c r="A149" s="10">
        <v>33908</v>
      </c>
      <c r="B149" s="25">
        <v>1104.9503857017442</v>
      </c>
      <c r="C149" s="25"/>
      <c r="D149" s="25"/>
      <c r="E149" s="33"/>
      <c r="F149" s="33"/>
    </row>
    <row r="150" spans="1:6" hidden="1" x14ac:dyDescent="0.25">
      <c r="A150" s="10">
        <v>33938</v>
      </c>
      <c r="B150" s="25">
        <v>1106.6688450216741</v>
      </c>
      <c r="C150" s="25"/>
      <c r="D150" s="25"/>
      <c r="E150" s="33"/>
      <c r="F150" s="33"/>
    </row>
    <row r="151" spans="1:6" x14ac:dyDescent="0.25">
      <c r="A151" s="10">
        <v>33969</v>
      </c>
      <c r="B151" s="25">
        <v>1107.8167988087409</v>
      </c>
      <c r="C151" s="25">
        <v>1349.3989863582738</v>
      </c>
      <c r="D151" s="25">
        <v>923</v>
      </c>
      <c r="E151" s="33">
        <f ca="1">IF(ISNUMBER(F_Udlaan_Bred_Smal[[#This Row],[GDP]]),F_Udlaan_Bred_Smal[[#This Row],[Credit, narrow definition]]/F_Udlaan_Bred_Smal[[#This Row],[GDP]]*100,NA())</f>
        <v>120.02348849498819</v>
      </c>
      <c r="F151" s="33">
        <f ca="1">IF(ISNUMBER(F_Udlaan_Bred_Smal[[#This Row],[Credit, broad definition]]),F_Udlaan_Bred_Smal[[#This Row],[Credit, broad definition]]/F_Udlaan_Bred_Smal[[#This Row],[GDP]]*100,NA())</f>
        <v>146.19707327825284</v>
      </c>
    </row>
    <row r="152" spans="1:6" hidden="1" x14ac:dyDescent="0.25">
      <c r="A152" s="10">
        <v>34000</v>
      </c>
      <c r="B152" s="25">
        <v>1095.4641381076117</v>
      </c>
      <c r="C152" s="25"/>
      <c r="D152" s="25"/>
      <c r="E152" s="33"/>
      <c r="F152" s="33"/>
    </row>
    <row r="153" spans="1:6" hidden="1" x14ac:dyDescent="0.25">
      <c r="A153" s="10">
        <v>34028</v>
      </c>
      <c r="B153" s="25">
        <v>1094.8588328319227</v>
      </c>
      <c r="C153" s="25"/>
      <c r="D153" s="25"/>
      <c r="E153" s="33"/>
      <c r="F153" s="33"/>
    </row>
    <row r="154" spans="1:6" x14ac:dyDescent="0.25">
      <c r="A154" s="10">
        <v>34059</v>
      </c>
      <c r="B154" s="25">
        <v>1089.5707219765463</v>
      </c>
      <c r="C154" s="25">
        <v>1327.6005003603377</v>
      </c>
      <c r="D154" s="25">
        <v>922.7</v>
      </c>
      <c r="E154" s="33">
        <f ca="1">IF(ISNUMBER(F_Udlaan_Bred_Smal[[#This Row],[GDP]]),F_Udlaan_Bred_Smal[[#This Row],[Credit, narrow definition]]/F_Udlaan_Bred_Smal[[#This Row],[GDP]]*100,NA())</f>
        <v>118.08504627468801</v>
      </c>
      <c r="F154" s="33">
        <f ca="1">IF(ISNUMBER(F_Udlaan_Bred_Smal[[#This Row],[Credit, broad definition]]),F_Udlaan_Bred_Smal[[#This Row],[Credit, broad definition]]/F_Udlaan_Bred_Smal[[#This Row],[GDP]]*100,NA())</f>
        <v>143.88213941263007</v>
      </c>
    </row>
    <row r="155" spans="1:6" hidden="1" x14ac:dyDescent="0.25">
      <c r="A155" s="10">
        <v>34089</v>
      </c>
      <c r="B155" s="25">
        <v>1080.5493112149613</v>
      </c>
      <c r="C155" s="25"/>
      <c r="D155" s="25"/>
      <c r="E155" s="33"/>
      <c r="F155" s="33"/>
    </row>
    <row r="156" spans="1:6" hidden="1" x14ac:dyDescent="0.25">
      <c r="A156" s="10">
        <v>34120</v>
      </c>
      <c r="B156" s="25">
        <v>1082.4900746648159</v>
      </c>
      <c r="C156" s="25"/>
      <c r="D156" s="25"/>
      <c r="E156" s="33"/>
      <c r="F156" s="33"/>
    </row>
    <row r="157" spans="1:6" x14ac:dyDescent="0.25">
      <c r="A157" s="10">
        <v>34150</v>
      </c>
      <c r="B157" s="25">
        <v>1085.7999068215981</v>
      </c>
      <c r="C157" s="25">
        <v>1322.3458250976103</v>
      </c>
      <c r="D157" s="25">
        <v>924.3</v>
      </c>
      <c r="E157" s="33">
        <f ca="1">IF(ISNUMBER(F_Udlaan_Bred_Smal[[#This Row],[GDP]]),F_Udlaan_Bred_Smal[[#This Row],[Credit, narrow definition]]/F_Udlaan_Bred_Smal[[#This Row],[GDP]]*100,NA())</f>
        <v>117.47267194867447</v>
      </c>
      <c r="F157" s="33">
        <f ca="1">IF(ISNUMBER(F_Udlaan_Bred_Smal[[#This Row],[Credit, broad definition]]),F_Udlaan_Bred_Smal[[#This Row],[Credit, broad definition]]/F_Udlaan_Bred_Smal[[#This Row],[GDP]]*100,NA())</f>
        <v>143.06457049633349</v>
      </c>
    </row>
    <row r="158" spans="1:6" hidden="1" x14ac:dyDescent="0.25">
      <c r="A158" s="10">
        <v>34181</v>
      </c>
      <c r="B158" s="25">
        <v>1072.3336691649622</v>
      </c>
      <c r="C158" s="25"/>
      <c r="D158" s="25"/>
      <c r="E158" s="33"/>
      <c r="F158" s="33"/>
    </row>
    <row r="159" spans="1:6" hidden="1" x14ac:dyDescent="0.25">
      <c r="A159" s="10">
        <v>34212</v>
      </c>
      <c r="B159" s="25">
        <v>1080.4337011331033</v>
      </c>
      <c r="C159" s="25"/>
      <c r="D159" s="25"/>
      <c r="E159" s="33"/>
      <c r="F159" s="33"/>
    </row>
    <row r="160" spans="1:6" x14ac:dyDescent="0.25">
      <c r="A160" s="10">
        <v>34242</v>
      </c>
      <c r="B160" s="25">
        <v>1082.607758438973</v>
      </c>
      <c r="C160" s="25">
        <v>1315.2965958972695</v>
      </c>
      <c r="D160" s="25">
        <v>925</v>
      </c>
      <c r="E160" s="33">
        <f ca="1">IF(ISNUMBER(F_Udlaan_Bred_Smal[[#This Row],[GDP]]),F_Udlaan_Bred_Smal[[#This Row],[Credit, narrow definition]]/F_Udlaan_Bred_Smal[[#This Row],[GDP]]*100,NA())</f>
        <v>117.03867658799707</v>
      </c>
      <c r="F160" s="33">
        <f ca="1">IF(ISNUMBER(F_Udlaan_Bred_Smal[[#This Row],[Credit, broad definition]]),F_Udlaan_Bred_Smal[[#This Row],[Credit, broad definition]]/F_Udlaan_Bred_Smal[[#This Row],[GDP]]*100,NA())</f>
        <v>142.19422658348859</v>
      </c>
    </row>
    <row r="161" spans="1:6" hidden="1" x14ac:dyDescent="0.25">
      <c r="A161" s="10">
        <v>34273</v>
      </c>
      <c r="B161" s="25">
        <v>1071.1407437047519</v>
      </c>
      <c r="C161" s="25"/>
      <c r="D161" s="25"/>
      <c r="E161" s="33"/>
      <c r="F161" s="33"/>
    </row>
    <row r="162" spans="1:6" hidden="1" x14ac:dyDescent="0.25">
      <c r="A162" s="10">
        <v>34303</v>
      </c>
      <c r="B162" s="25">
        <v>1068.983196451818</v>
      </c>
      <c r="C162" s="25"/>
      <c r="D162" s="25"/>
      <c r="E162" s="33"/>
      <c r="F162" s="33"/>
    </row>
    <row r="163" spans="1:6" x14ac:dyDescent="0.25">
      <c r="A163" s="10">
        <v>34334</v>
      </c>
      <c r="B163" s="25">
        <v>1083.6013379808994</v>
      </c>
      <c r="C163" s="25">
        <v>1308.080985109897</v>
      </c>
      <c r="D163" s="25">
        <v>928.5</v>
      </c>
      <c r="E163" s="33">
        <f ca="1">IF(ISNUMBER(F_Udlaan_Bred_Smal[[#This Row],[GDP]]),F_Udlaan_Bred_Smal[[#This Row],[Credit, narrow definition]]/F_Udlaan_Bred_Smal[[#This Row],[GDP]]*100,NA())</f>
        <v>116.70450597532573</v>
      </c>
      <c r="F163" s="33">
        <f ca="1">IF(ISNUMBER(F_Udlaan_Bred_Smal[[#This Row],[Credit, broad definition]]),F_Udlaan_Bred_Smal[[#This Row],[Credit, broad definition]]/F_Udlaan_Bred_Smal[[#This Row],[GDP]]*100,NA())</f>
        <v>140.88109694236911</v>
      </c>
    </row>
    <row r="164" spans="1:6" hidden="1" x14ac:dyDescent="0.25">
      <c r="A164" s="10">
        <v>34365</v>
      </c>
      <c r="B164" s="25">
        <v>1073.1684120374316</v>
      </c>
      <c r="C164" s="25"/>
      <c r="D164" s="25"/>
      <c r="E164" s="33"/>
      <c r="F164" s="33"/>
    </row>
    <row r="165" spans="1:6" hidden="1" x14ac:dyDescent="0.25">
      <c r="A165" s="10">
        <v>34393</v>
      </c>
      <c r="B165" s="25">
        <v>1087.2579064393433</v>
      </c>
      <c r="C165" s="25"/>
      <c r="D165" s="25"/>
      <c r="E165" s="33"/>
      <c r="F165" s="33"/>
    </row>
    <row r="166" spans="1:6" x14ac:dyDescent="0.25">
      <c r="A166" s="10">
        <v>34424</v>
      </c>
      <c r="B166" s="25">
        <v>1095.8737408600196</v>
      </c>
      <c r="C166" s="25">
        <v>1321.7108318092501</v>
      </c>
      <c r="D166" s="25">
        <v>939</v>
      </c>
      <c r="E166" s="33">
        <f ca="1">IF(ISNUMBER(F_Udlaan_Bred_Smal[[#This Row],[GDP]]),F_Udlaan_Bred_Smal[[#This Row],[Credit, narrow definition]]/F_Udlaan_Bred_Smal[[#This Row],[GDP]]*100,NA())</f>
        <v>116.70646867518846</v>
      </c>
      <c r="F166" s="33">
        <f ca="1">IF(ISNUMBER(F_Udlaan_Bred_Smal[[#This Row],[Credit, broad definition]]),F_Udlaan_Bred_Smal[[#This Row],[Credit, broad definition]]/F_Udlaan_Bred_Smal[[#This Row],[GDP]]*100,NA())</f>
        <v>140.75727708298723</v>
      </c>
    </row>
    <row r="167" spans="1:6" hidden="1" x14ac:dyDescent="0.25">
      <c r="A167" s="10">
        <v>34454</v>
      </c>
      <c r="B167" s="25">
        <v>1074.7221767921469</v>
      </c>
      <c r="C167" s="25"/>
      <c r="D167" s="25"/>
      <c r="E167" s="33"/>
      <c r="F167" s="33"/>
    </row>
    <row r="168" spans="1:6" hidden="1" x14ac:dyDescent="0.25">
      <c r="A168" s="10">
        <v>34485</v>
      </c>
      <c r="B168" s="25">
        <v>1079.958018806052</v>
      </c>
      <c r="C168" s="25"/>
      <c r="D168" s="25"/>
      <c r="E168" s="33"/>
      <c r="F168" s="33"/>
    </row>
    <row r="169" spans="1:6" x14ac:dyDescent="0.25">
      <c r="A169" s="10">
        <v>34515</v>
      </c>
      <c r="B169" s="25">
        <v>1093.7475055438392</v>
      </c>
      <c r="C169" s="25">
        <v>1317.0783249368458</v>
      </c>
      <c r="D169" s="25">
        <v>958.69999999999993</v>
      </c>
      <c r="E169" s="33">
        <f ca="1">IF(ISNUMBER(F_Udlaan_Bred_Smal[[#This Row],[GDP]]),F_Udlaan_Bred_Smal[[#This Row],[Credit, narrow definition]]/F_Udlaan_Bred_Smal[[#This Row],[GDP]]*100,NA())</f>
        <v>114.08652399539369</v>
      </c>
      <c r="F169" s="33">
        <f ca="1">IF(ISNUMBER(F_Udlaan_Bred_Smal[[#This Row],[Credit, broad definition]]),F_Udlaan_Bred_Smal[[#This Row],[Credit, broad definition]]/F_Udlaan_Bred_Smal[[#This Row],[GDP]]*100,NA())</f>
        <v>137.38169656168208</v>
      </c>
    </row>
    <row r="170" spans="1:6" hidden="1" x14ac:dyDescent="0.25">
      <c r="A170" s="10">
        <v>34546</v>
      </c>
      <c r="B170" s="25">
        <v>1067.5068796937962</v>
      </c>
      <c r="C170" s="25"/>
      <c r="D170" s="25"/>
      <c r="E170" s="33"/>
      <c r="F170" s="33"/>
    </row>
    <row r="171" spans="1:6" hidden="1" x14ac:dyDescent="0.25">
      <c r="A171" s="10">
        <v>34577</v>
      </c>
      <c r="B171" s="25">
        <v>1072.7222553761667</v>
      </c>
      <c r="C171" s="25"/>
      <c r="D171" s="25"/>
      <c r="E171" s="33"/>
      <c r="F171" s="33"/>
    </row>
    <row r="172" spans="1:6" x14ac:dyDescent="0.25">
      <c r="A172" s="10">
        <v>34607</v>
      </c>
      <c r="B172" s="25">
        <v>1080.7432553623071</v>
      </c>
      <c r="C172" s="25">
        <v>1298.1797175709139</v>
      </c>
      <c r="D172" s="25">
        <v>973.7</v>
      </c>
      <c r="E172" s="33">
        <f ca="1">IF(ISNUMBER(F_Udlaan_Bred_Smal[[#This Row],[GDP]]),F_Udlaan_Bred_Smal[[#This Row],[Credit, narrow definition]]/F_Udlaan_Bred_Smal[[#This Row],[GDP]]*100,NA())</f>
        <v>110.99345335958786</v>
      </c>
      <c r="F172" s="33">
        <f ca="1">IF(ISNUMBER(F_Udlaan_Bred_Smal[[#This Row],[Credit, broad definition]]),F_Udlaan_Bred_Smal[[#This Row],[Credit, broad definition]]/F_Udlaan_Bred_Smal[[#This Row],[GDP]]*100,NA())</f>
        <v>133.32440357100893</v>
      </c>
    </row>
    <row r="173" spans="1:6" hidden="1" x14ac:dyDescent="0.25">
      <c r="A173" s="10">
        <v>34638</v>
      </c>
      <c r="B173" s="25">
        <v>1065.9336860646929</v>
      </c>
      <c r="C173" s="25"/>
      <c r="D173" s="25"/>
      <c r="E173" s="33"/>
      <c r="F173" s="33"/>
    </row>
    <row r="174" spans="1:6" hidden="1" x14ac:dyDescent="0.25">
      <c r="A174" s="10">
        <v>34668</v>
      </c>
      <c r="B174" s="25">
        <v>1068.1505995534428</v>
      </c>
      <c r="C174" s="25"/>
      <c r="D174" s="25"/>
      <c r="E174" s="33"/>
      <c r="F174" s="33"/>
    </row>
    <row r="175" spans="1:6" x14ac:dyDescent="0.25">
      <c r="A175" s="10">
        <v>34699</v>
      </c>
      <c r="B175" s="25">
        <v>1078.3015851477771</v>
      </c>
      <c r="C175" s="25">
        <v>1293.7359782267299</v>
      </c>
      <c r="D175" s="25">
        <v>993.3</v>
      </c>
      <c r="E175" s="33">
        <f ca="1">IF(ISNUMBER(F_Udlaan_Bred_Smal[[#This Row],[GDP]]),F_Udlaan_Bred_Smal[[#This Row],[Credit, narrow definition]]/F_Udlaan_Bred_Smal[[#This Row],[GDP]]*100,NA())</f>
        <v>108.55749372271994</v>
      </c>
      <c r="F175" s="33">
        <f ca="1">IF(ISNUMBER(F_Udlaan_Bred_Smal[[#This Row],[Credit, broad definition]]),F_Udlaan_Bred_Smal[[#This Row],[Credit, broad definition]]/F_Udlaan_Bred_Smal[[#This Row],[GDP]]*100,NA())</f>
        <v>130.24624768214338</v>
      </c>
    </row>
    <row r="176" spans="1:6" hidden="1" x14ac:dyDescent="0.25">
      <c r="A176" s="10">
        <v>34730</v>
      </c>
      <c r="B176" s="25">
        <v>1064.5036477700849</v>
      </c>
      <c r="C176" s="25"/>
      <c r="D176" s="25"/>
      <c r="E176" s="33"/>
      <c r="F176" s="33"/>
    </row>
    <row r="177" spans="1:6" hidden="1" x14ac:dyDescent="0.25">
      <c r="A177" s="10">
        <v>34758</v>
      </c>
      <c r="B177" s="25">
        <v>1070.9864144461301</v>
      </c>
      <c r="C177" s="25"/>
      <c r="D177" s="25"/>
      <c r="E177" s="33"/>
      <c r="F177" s="33"/>
    </row>
    <row r="178" spans="1:6" x14ac:dyDescent="0.25">
      <c r="A178" s="10">
        <v>34789</v>
      </c>
      <c r="B178" s="25">
        <v>1082.0674638520288</v>
      </c>
      <c r="C178" s="25">
        <v>1297.7294640954465</v>
      </c>
      <c r="D178" s="25">
        <v>1009.3</v>
      </c>
      <c r="E178" s="33">
        <f ca="1">IF(ISNUMBER(F_Udlaan_Bred_Smal[[#This Row],[GDP]]),F_Udlaan_Bred_Smal[[#This Row],[Credit, narrow definition]]/F_Udlaan_Bred_Smal[[#This Row],[GDP]]*100,NA())</f>
        <v>107.20969621044574</v>
      </c>
      <c r="F178" s="33">
        <f ca="1">IF(ISNUMBER(F_Udlaan_Bred_Smal[[#This Row],[Credit, broad definition]]),F_Udlaan_Bred_Smal[[#This Row],[Credit, broad definition]]/F_Udlaan_Bred_Smal[[#This Row],[GDP]]*100,NA())</f>
        <v>128.57717864811718</v>
      </c>
    </row>
    <row r="179" spans="1:6" hidden="1" x14ac:dyDescent="0.25">
      <c r="A179" s="10">
        <v>34819</v>
      </c>
      <c r="B179" s="25">
        <v>1069.1724767986518</v>
      </c>
      <c r="C179" s="25"/>
      <c r="D179" s="25"/>
      <c r="E179" s="33"/>
      <c r="F179" s="33"/>
    </row>
    <row r="180" spans="1:6" hidden="1" x14ac:dyDescent="0.25">
      <c r="A180" s="10">
        <v>34850</v>
      </c>
      <c r="B180" s="25">
        <v>1076.7813346452492</v>
      </c>
      <c r="C180" s="25"/>
      <c r="D180" s="25"/>
      <c r="E180" s="33"/>
      <c r="F180" s="33"/>
    </row>
    <row r="181" spans="1:6" x14ac:dyDescent="0.25">
      <c r="A181" s="10">
        <v>34880</v>
      </c>
      <c r="B181" s="25">
        <v>1090.3636045465803</v>
      </c>
      <c r="C181" s="25">
        <v>1306.043170686381</v>
      </c>
      <c r="D181" s="25">
        <v>1018.4000000000001</v>
      </c>
      <c r="E181" s="33">
        <f ca="1">IF(ISNUMBER(F_Udlaan_Bred_Smal[[#This Row],[GDP]]),F_Udlaan_Bred_Smal[[#This Row],[Credit, narrow definition]]/F_Udlaan_Bred_Smal[[#This Row],[GDP]]*100,NA())</f>
        <v>107.06633980229579</v>
      </c>
      <c r="F181" s="33">
        <f ca="1">IF(ISNUMBER(F_Udlaan_Bred_Smal[[#This Row],[Credit, broad definition]]),F_Udlaan_Bred_Smal[[#This Row],[Credit, broad definition]]/F_Udlaan_Bred_Smal[[#This Row],[GDP]]*100,NA())</f>
        <v>128.24461613181273</v>
      </c>
    </row>
    <row r="182" spans="1:6" hidden="1" x14ac:dyDescent="0.25">
      <c r="A182" s="10">
        <v>34911</v>
      </c>
      <c r="B182" s="25">
        <v>1073.9211935622006</v>
      </c>
      <c r="C182" s="25"/>
      <c r="D182" s="25"/>
      <c r="E182" s="33"/>
      <c r="F182" s="33"/>
    </row>
    <row r="183" spans="1:6" hidden="1" x14ac:dyDescent="0.25">
      <c r="A183" s="10">
        <v>34942</v>
      </c>
      <c r="B183" s="25">
        <v>1081.271294276009</v>
      </c>
      <c r="C183" s="25"/>
      <c r="D183" s="25"/>
      <c r="E183" s="33"/>
      <c r="F183" s="33"/>
    </row>
    <row r="184" spans="1:6" x14ac:dyDescent="0.25">
      <c r="A184" s="10">
        <v>34972</v>
      </c>
      <c r="B184" s="25">
        <v>1094.8357007011141</v>
      </c>
      <c r="C184" s="25">
        <v>1311.3697984076607</v>
      </c>
      <c r="D184" s="25">
        <v>1028.4000000000001</v>
      </c>
      <c r="E184" s="33">
        <f ca="1">IF(ISNUMBER(F_Udlaan_Bred_Smal[[#This Row],[GDP]]),F_Udlaan_Bred_Smal[[#This Row],[Credit, narrow definition]]/F_Udlaan_Bred_Smal[[#This Row],[GDP]]*100,NA())</f>
        <v>106.46010314090957</v>
      </c>
      <c r="F184" s="33">
        <f ca="1">IF(ISNUMBER(F_Udlaan_Bred_Smal[[#This Row],[Credit, broad definition]]),F_Udlaan_Bred_Smal[[#This Row],[Credit, broad definition]]/F_Udlaan_Bred_Smal[[#This Row],[GDP]]*100,NA())</f>
        <v>127.51553854605801</v>
      </c>
    </row>
    <row r="185" spans="1:6" hidden="1" x14ac:dyDescent="0.25">
      <c r="A185" s="10">
        <v>35003</v>
      </c>
      <c r="B185" s="25">
        <v>1083.6448826079563</v>
      </c>
      <c r="C185" s="25"/>
      <c r="D185" s="25"/>
      <c r="E185" s="33"/>
      <c r="F185" s="33"/>
    </row>
    <row r="186" spans="1:6" hidden="1" x14ac:dyDescent="0.25">
      <c r="A186" s="10">
        <v>35033</v>
      </c>
      <c r="B186" s="25">
        <v>1096.8148959901166</v>
      </c>
      <c r="C186" s="25"/>
      <c r="D186" s="25"/>
      <c r="E186" s="33"/>
      <c r="F186" s="33"/>
    </row>
    <row r="187" spans="1:6" x14ac:dyDescent="0.25">
      <c r="A187" s="10">
        <v>35064</v>
      </c>
      <c r="B187" s="25">
        <v>1116.5888755043527</v>
      </c>
      <c r="C187" s="25">
        <v>1336.2208440126728</v>
      </c>
      <c r="D187" s="25">
        <v>1036.3999999999999</v>
      </c>
      <c r="E187" s="33">
        <f ca="1">IF(ISNUMBER(F_Udlaan_Bred_Smal[[#This Row],[GDP]]),F_Udlaan_Bred_Smal[[#This Row],[Credit, narrow definition]]/F_Udlaan_Bred_Smal[[#This Row],[GDP]]*100,NA())</f>
        <v>107.73725159246941</v>
      </c>
      <c r="F187" s="33">
        <f ca="1">IF(ISNUMBER(F_Udlaan_Bred_Smal[[#This Row],[Credit, broad definition]]),F_Udlaan_Bred_Smal[[#This Row],[Credit, broad definition]]/F_Udlaan_Bred_Smal[[#This Row],[GDP]]*100,NA())</f>
        <v>128.92906638485846</v>
      </c>
    </row>
    <row r="188" spans="1:6" hidden="1" x14ac:dyDescent="0.25">
      <c r="A188" s="10">
        <v>35095</v>
      </c>
      <c r="B188" s="25">
        <v>1108.5602249655026</v>
      </c>
      <c r="C188" s="25"/>
      <c r="D188" s="25"/>
      <c r="E188" s="33"/>
      <c r="F188" s="33"/>
    </row>
    <row r="189" spans="1:6" hidden="1" x14ac:dyDescent="0.25">
      <c r="A189" s="10">
        <v>35124</v>
      </c>
      <c r="B189" s="25">
        <v>1120.1037510275248</v>
      </c>
      <c r="C189" s="25"/>
      <c r="D189" s="25"/>
      <c r="E189" s="33"/>
      <c r="F189" s="33"/>
    </row>
    <row r="190" spans="1:6" x14ac:dyDescent="0.25">
      <c r="A190" s="10">
        <v>35155</v>
      </c>
      <c r="B190" s="25">
        <v>1135.9976615261744</v>
      </c>
      <c r="C190" s="25">
        <v>1359.6185096328818</v>
      </c>
      <c r="D190" s="25">
        <v>1042.8999999999999</v>
      </c>
      <c r="E190" s="33">
        <f ca="1">IF(ISNUMBER(F_Udlaan_Bred_Smal[[#This Row],[GDP]]),F_Udlaan_Bred_Smal[[#This Row],[Credit, narrow definition]]/F_Udlaan_Bred_Smal[[#This Row],[GDP]]*100,NA())</f>
        <v>108.92680616800983</v>
      </c>
      <c r="F190" s="33">
        <f ca="1">IF(ISNUMBER(F_Udlaan_Bred_Smal[[#This Row],[Credit, broad definition]]),F_Udlaan_Bred_Smal[[#This Row],[Credit, broad definition]]/F_Udlaan_Bred_Smal[[#This Row],[GDP]]*100,NA())</f>
        <v>130.36902000507067</v>
      </c>
    </row>
    <row r="191" spans="1:6" hidden="1" x14ac:dyDescent="0.25">
      <c r="A191" s="10">
        <v>35185</v>
      </c>
      <c r="B191" s="25">
        <v>1124.5865939500745</v>
      </c>
      <c r="C191" s="25"/>
      <c r="D191" s="25"/>
      <c r="E191" s="33"/>
      <c r="F191" s="33"/>
    </row>
    <row r="192" spans="1:6" hidden="1" x14ac:dyDescent="0.25">
      <c r="A192" s="10">
        <v>35216</v>
      </c>
      <c r="B192" s="25">
        <v>1130.5234030392994</v>
      </c>
      <c r="C192" s="25"/>
      <c r="D192" s="25"/>
      <c r="E192" s="33"/>
      <c r="F192" s="33"/>
    </row>
    <row r="193" spans="1:6" x14ac:dyDescent="0.25">
      <c r="A193" s="10">
        <v>35246</v>
      </c>
      <c r="B193" s="25">
        <v>1146.3904012910327</v>
      </c>
      <c r="C193" s="25">
        <v>1369.497720288218</v>
      </c>
      <c r="D193" s="25">
        <v>1056.6000000000001</v>
      </c>
      <c r="E193" s="33">
        <f ca="1">IF(ISNUMBER(F_Udlaan_Bred_Smal[[#This Row],[GDP]]),F_Udlaan_Bred_Smal[[#This Row],[Credit, narrow definition]]/F_Udlaan_Bred_Smal[[#This Row],[GDP]]*100,NA())</f>
        <v>108.49805047236727</v>
      </c>
      <c r="F193" s="33">
        <f ca="1">IF(ISNUMBER(F_Udlaan_Bred_Smal[[#This Row],[Credit, broad definition]]),F_Udlaan_Bred_Smal[[#This Row],[Credit, broad definition]]/F_Udlaan_Bred_Smal[[#This Row],[GDP]]*100,NA())</f>
        <v>129.61364000456351</v>
      </c>
    </row>
    <row r="194" spans="1:6" hidden="1" x14ac:dyDescent="0.25">
      <c r="A194" s="10">
        <v>35277</v>
      </c>
      <c r="B194" s="25">
        <v>1131.2746623076664</v>
      </c>
      <c r="C194" s="25"/>
      <c r="D194" s="25"/>
      <c r="E194" s="33"/>
      <c r="F194" s="33"/>
    </row>
    <row r="195" spans="1:6" hidden="1" x14ac:dyDescent="0.25">
      <c r="A195" s="10">
        <v>35308</v>
      </c>
      <c r="B195" s="25">
        <v>1154.3491984297016</v>
      </c>
      <c r="C195" s="25"/>
      <c r="D195" s="25"/>
      <c r="E195" s="33"/>
      <c r="F195" s="33"/>
    </row>
    <row r="196" spans="1:6" x14ac:dyDescent="0.25">
      <c r="A196" s="10">
        <v>35338</v>
      </c>
      <c r="B196" s="25">
        <v>1161.604489533765</v>
      </c>
      <c r="C196" s="25">
        <v>1386.9139136261192</v>
      </c>
      <c r="D196" s="25">
        <v>1073.4000000000001</v>
      </c>
      <c r="E196" s="33">
        <f ca="1">IF(ISNUMBER(F_Udlaan_Bred_Smal[[#This Row],[GDP]]),F_Udlaan_Bred_Smal[[#This Row],[Credit, narrow definition]]/F_Udlaan_Bred_Smal[[#This Row],[GDP]]*100,NA())</f>
        <v>108.21729919263694</v>
      </c>
      <c r="F196" s="33">
        <f ca="1">IF(ISNUMBER(F_Udlaan_Bred_Smal[[#This Row],[Credit, broad definition]]),F_Udlaan_Bred_Smal[[#This Row],[Credit, broad definition]]/F_Udlaan_Bred_Smal[[#This Row],[GDP]]*100,NA())</f>
        <v>129.20755670077503</v>
      </c>
    </row>
    <row r="197" spans="1:6" hidden="1" x14ac:dyDescent="0.25">
      <c r="A197" s="10">
        <v>35369</v>
      </c>
      <c r="B197" s="25">
        <v>1146.6354516734575</v>
      </c>
      <c r="C197" s="25"/>
      <c r="D197" s="25"/>
      <c r="E197" s="33"/>
      <c r="F197" s="33"/>
    </row>
    <row r="198" spans="1:6" hidden="1" x14ac:dyDescent="0.25">
      <c r="A198" s="10">
        <v>35399</v>
      </c>
      <c r="B198" s="25">
        <v>1153.8996547742634</v>
      </c>
      <c r="C198" s="25"/>
      <c r="D198" s="25"/>
      <c r="E198" s="33"/>
      <c r="F198" s="33"/>
    </row>
    <row r="199" spans="1:6" x14ac:dyDescent="0.25">
      <c r="A199" s="10">
        <v>35430</v>
      </c>
      <c r="B199" s="25">
        <v>1172.8015265323488</v>
      </c>
      <c r="C199" s="25">
        <v>1397.714477675665</v>
      </c>
      <c r="D199" s="25">
        <v>1088.0999999999999</v>
      </c>
      <c r="E199" s="33">
        <f ca="1">IF(ISNUMBER(F_Udlaan_Bred_Smal[[#This Row],[GDP]]),F_Udlaan_Bred_Smal[[#This Row],[Credit, narrow definition]]/F_Udlaan_Bred_Smal[[#This Row],[GDP]]*100,NA())</f>
        <v>107.78435130340492</v>
      </c>
      <c r="F199" s="33">
        <f ca="1">IF(ISNUMBER(F_Udlaan_Bred_Smal[[#This Row],[Credit, broad definition]]),F_Udlaan_Bred_Smal[[#This Row],[Credit, broad definition]]/F_Udlaan_Bred_Smal[[#This Row],[GDP]]*100,NA())</f>
        <v>128.45459770937094</v>
      </c>
    </row>
    <row r="200" spans="1:6" hidden="1" x14ac:dyDescent="0.25">
      <c r="A200" s="10">
        <v>35461</v>
      </c>
      <c r="B200" s="25">
        <v>1160.3039097094925</v>
      </c>
      <c r="C200" s="25"/>
      <c r="D200" s="25"/>
      <c r="E200" s="33"/>
      <c r="F200" s="33"/>
    </row>
    <row r="201" spans="1:6" hidden="1" x14ac:dyDescent="0.25">
      <c r="A201" s="10">
        <v>35489</v>
      </c>
      <c r="B201" s="25">
        <v>1178.0849468281513</v>
      </c>
      <c r="C201" s="25"/>
      <c r="D201" s="25"/>
      <c r="E201" s="33"/>
      <c r="F201" s="33"/>
    </row>
    <row r="202" spans="1:6" x14ac:dyDescent="0.25">
      <c r="A202" s="10">
        <v>35520</v>
      </c>
      <c r="B202" s="25">
        <v>1194.0687613698824</v>
      </c>
      <c r="C202" s="25">
        <v>1423.8321183207295</v>
      </c>
      <c r="D202" s="25">
        <v>1101.1999999999998</v>
      </c>
      <c r="E202" s="33">
        <f ca="1">IF(ISNUMBER(F_Udlaan_Bred_Smal[[#This Row],[GDP]]),F_Udlaan_Bred_Smal[[#This Row],[Credit, narrow definition]]/F_Udlaan_Bred_Smal[[#This Row],[GDP]]*100,NA())</f>
        <v>108.43341458135511</v>
      </c>
      <c r="F202" s="33">
        <f ca="1">IF(ISNUMBER(F_Udlaan_Bred_Smal[[#This Row],[Credit, broad definition]]),F_Udlaan_Bred_Smal[[#This Row],[Credit, broad definition]]/F_Udlaan_Bred_Smal[[#This Row],[GDP]]*100,NA())</f>
        <v>129.29823086821011</v>
      </c>
    </row>
    <row r="203" spans="1:6" hidden="1" x14ac:dyDescent="0.25">
      <c r="A203" s="10">
        <v>35550</v>
      </c>
      <c r="B203" s="25">
        <v>1183.6674183286766</v>
      </c>
      <c r="C203" s="25"/>
      <c r="D203" s="25"/>
      <c r="E203" s="33"/>
      <c r="F203" s="33"/>
    </row>
    <row r="204" spans="1:6" hidden="1" x14ac:dyDescent="0.25">
      <c r="A204" s="10">
        <v>35581</v>
      </c>
      <c r="B204" s="25">
        <v>1197.3791958052352</v>
      </c>
      <c r="C204" s="25"/>
      <c r="D204" s="25"/>
      <c r="E204" s="33"/>
      <c r="F204" s="33"/>
    </row>
    <row r="205" spans="1:6" x14ac:dyDescent="0.25">
      <c r="A205" s="10">
        <v>35611</v>
      </c>
      <c r="B205" s="25">
        <v>1217.4088004979001</v>
      </c>
      <c r="C205" s="25">
        <v>1450.1401573807927</v>
      </c>
      <c r="D205" s="25">
        <v>1117.8</v>
      </c>
      <c r="E205" s="33">
        <f ca="1">IF(ISNUMBER(F_Udlaan_Bred_Smal[[#This Row],[GDP]]),F_Udlaan_Bred_Smal[[#This Row],[Credit, narrow definition]]/F_Udlaan_Bred_Smal[[#This Row],[GDP]]*100,NA())</f>
        <v>108.91114694023084</v>
      </c>
      <c r="F205" s="33">
        <f ca="1">IF(ISNUMBER(F_Udlaan_Bred_Smal[[#This Row],[Credit, broad definition]]),F_Udlaan_Bred_Smal[[#This Row],[Credit, broad definition]]/F_Udlaan_Bred_Smal[[#This Row],[GDP]]*100,NA())</f>
        <v>129.73162975315736</v>
      </c>
    </row>
    <row r="206" spans="1:6" hidden="1" x14ac:dyDescent="0.25">
      <c r="A206" s="10">
        <v>35642</v>
      </c>
      <c r="B206" s="25">
        <v>1216.4884319469534</v>
      </c>
      <c r="C206" s="25"/>
      <c r="D206" s="25"/>
      <c r="E206" s="33"/>
      <c r="F206" s="33"/>
    </row>
    <row r="207" spans="1:6" hidden="1" x14ac:dyDescent="0.25">
      <c r="A207" s="10">
        <v>35673</v>
      </c>
      <c r="B207" s="25">
        <v>1225.5245750026645</v>
      </c>
      <c r="C207" s="25"/>
      <c r="D207" s="25"/>
      <c r="E207" s="33"/>
      <c r="F207" s="33"/>
    </row>
    <row r="208" spans="1:6" x14ac:dyDescent="0.25">
      <c r="A208" s="10">
        <v>35703</v>
      </c>
      <c r="B208" s="25">
        <v>1243.6060420320878</v>
      </c>
      <c r="C208" s="25">
        <v>1479.7811895600501</v>
      </c>
      <c r="D208" s="25">
        <v>1130</v>
      </c>
      <c r="E208" s="33">
        <f ca="1">IF(ISNUMBER(F_Udlaan_Bred_Smal[[#This Row],[GDP]]),F_Udlaan_Bred_Smal[[#This Row],[Credit, narrow definition]]/F_Udlaan_Bred_Smal[[#This Row],[GDP]]*100,NA())</f>
        <v>110.05363203823786</v>
      </c>
      <c r="F208" s="33">
        <f ca="1">IF(ISNUMBER(F_Udlaan_Bred_Smal[[#This Row],[Credit, broad definition]]),F_Udlaan_Bred_Smal[[#This Row],[Credit, broad definition]]/F_Udlaan_Bred_Smal[[#This Row],[GDP]]*100,NA())</f>
        <v>130.95408757168585</v>
      </c>
    </row>
    <row r="209" spans="1:6" hidden="1" x14ac:dyDescent="0.25">
      <c r="A209" s="10">
        <v>35734</v>
      </c>
      <c r="B209" s="25">
        <v>1231.8185813056693</v>
      </c>
      <c r="C209" s="25"/>
      <c r="D209" s="25"/>
      <c r="E209" s="33"/>
      <c r="F209" s="33"/>
    </row>
    <row r="210" spans="1:6" hidden="1" x14ac:dyDescent="0.25">
      <c r="A210" s="10">
        <v>35764</v>
      </c>
      <c r="B210" s="25">
        <v>1244.8943367758191</v>
      </c>
      <c r="C210" s="25"/>
      <c r="D210" s="25"/>
      <c r="E210" s="33"/>
      <c r="F210" s="33"/>
    </row>
    <row r="211" spans="1:6" x14ac:dyDescent="0.25">
      <c r="A211" s="10">
        <v>35795</v>
      </c>
      <c r="B211" s="25">
        <v>1265.6554387360804</v>
      </c>
      <c r="C211" s="25">
        <v>1504.2395598816488</v>
      </c>
      <c r="D211" s="25">
        <v>1146.0999999999999</v>
      </c>
      <c r="E211" s="33">
        <f ca="1">IF(ISNUMBER(F_Udlaan_Bred_Smal[[#This Row],[GDP]]),F_Udlaan_Bred_Smal[[#This Row],[Credit, narrow definition]]/F_Udlaan_Bred_Smal[[#This Row],[GDP]]*100,NA())</f>
        <v>110.43150150388976</v>
      </c>
      <c r="F211" s="33">
        <f ca="1">IF(ISNUMBER(F_Udlaan_Bred_Smal[[#This Row],[Credit, broad definition]]),F_Udlaan_Bred_Smal[[#This Row],[Credit, broad definition]]/F_Udlaan_Bred_Smal[[#This Row],[GDP]]*100,NA())</f>
        <v>131.24854374676283</v>
      </c>
    </row>
    <row r="212" spans="1:6" hidden="1" x14ac:dyDescent="0.25">
      <c r="A212" s="10">
        <v>35826</v>
      </c>
      <c r="B212" s="25">
        <v>1263.3267619376938</v>
      </c>
      <c r="C212" s="25"/>
      <c r="D212" s="25"/>
      <c r="E212" s="33"/>
      <c r="F212" s="33"/>
    </row>
    <row r="213" spans="1:6" hidden="1" x14ac:dyDescent="0.25">
      <c r="A213" s="10">
        <v>35854</v>
      </c>
      <c r="B213" s="25">
        <v>1282.8968504255188</v>
      </c>
      <c r="C213" s="25"/>
      <c r="D213" s="25"/>
      <c r="E213" s="33"/>
      <c r="F213" s="33"/>
    </row>
    <row r="214" spans="1:6" x14ac:dyDescent="0.25">
      <c r="A214" s="10">
        <v>35885</v>
      </c>
      <c r="B214" s="25">
        <v>1300.344825468477</v>
      </c>
      <c r="C214" s="25">
        <v>1545.1661264527238</v>
      </c>
      <c r="D214" s="25">
        <v>1160.5999999999999</v>
      </c>
      <c r="E214" s="33">
        <f ca="1">IF(ISNUMBER(F_Udlaan_Bred_Smal[[#This Row],[GDP]]),F_Udlaan_Bred_Smal[[#This Row],[Credit, narrow definition]]/F_Udlaan_Bred_Smal[[#This Row],[GDP]]*100,NA())</f>
        <v>112.04073974396667</v>
      </c>
      <c r="F214" s="33">
        <f ca="1">IF(ISNUMBER(F_Udlaan_Bred_Smal[[#This Row],[Credit, broad definition]]),F_Udlaan_Bred_Smal[[#This Row],[Credit, broad definition]]/F_Udlaan_Bred_Smal[[#This Row],[GDP]]*100,NA())</f>
        <v>133.13511342863379</v>
      </c>
    </row>
    <row r="215" spans="1:6" hidden="1" x14ac:dyDescent="0.25">
      <c r="A215" s="10">
        <v>35915</v>
      </c>
      <c r="B215" s="25">
        <v>1303.3152587055595</v>
      </c>
      <c r="C215" s="25"/>
      <c r="D215" s="25"/>
      <c r="E215" s="33"/>
      <c r="F215" s="33"/>
    </row>
    <row r="216" spans="1:6" hidden="1" x14ac:dyDescent="0.25">
      <c r="A216" s="10">
        <v>35946</v>
      </c>
      <c r="B216" s="25">
        <v>1315.748908093386</v>
      </c>
      <c r="C216" s="25"/>
      <c r="D216" s="25"/>
      <c r="E216" s="33"/>
      <c r="F216" s="33"/>
    </row>
    <row r="217" spans="1:6" x14ac:dyDescent="0.25">
      <c r="A217" s="10">
        <v>35976</v>
      </c>
      <c r="B217" s="25">
        <v>1336.1220100819328</v>
      </c>
      <c r="C217" s="25">
        <v>1586.2538678213127</v>
      </c>
      <c r="D217" s="25">
        <v>1163.1000000000001</v>
      </c>
      <c r="E217" s="33">
        <f ca="1">IF(ISNUMBER(F_Udlaan_Bred_Smal[[#This Row],[GDP]]),F_Udlaan_Bred_Smal[[#This Row],[Credit, narrow definition]]/F_Udlaan_Bred_Smal[[#This Row],[GDP]]*100,NA())</f>
        <v>114.8759358681053</v>
      </c>
      <c r="F217" s="33">
        <f ca="1">IF(ISNUMBER(F_Udlaan_Bred_Smal[[#This Row],[Credit, broad definition]]),F_Udlaan_Bred_Smal[[#This Row],[Credit, broad definition]]/F_Udlaan_Bred_Smal[[#This Row],[GDP]]*100,NA())</f>
        <v>136.38155513896589</v>
      </c>
    </row>
    <row r="218" spans="1:6" hidden="1" x14ac:dyDescent="0.25">
      <c r="A218" s="10">
        <v>36007</v>
      </c>
      <c r="B218" s="25">
        <v>1326.7636573423893</v>
      </c>
      <c r="C218" s="25"/>
      <c r="D218" s="25"/>
      <c r="E218" s="33"/>
      <c r="F218" s="33"/>
    </row>
    <row r="219" spans="1:6" hidden="1" x14ac:dyDescent="0.25">
      <c r="A219" s="10">
        <v>36038</v>
      </c>
      <c r="B219" s="25">
        <v>1345.6858414227816</v>
      </c>
      <c r="C219" s="25"/>
      <c r="D219" s="25"/>
      <c r="E219" s="33"/>
      <c r="F219" s="33"/>
    </row>
    <row r="220" spans="1:6" x14ac:dyDescent="0.25">
      <c r="A220" s="10">
        <v>36068</v>
      </c>
      <c r="B220" s="25">
        <v>1367.9389296845798</v>
      </c>
      <c r="C220" s="25">
        <v>1623.6161801506455</v>
      </c>
      <c r="D220" s="25">
        <v>1175.0999999999999</v>
      </c>
      <c r="E220" s="33">
        <f ca="1">IF(ISNUMBER(F_Udlaan_Bred_Smal[[#This Row],[GDP]]),F_Udlaan_Bred_Smal[[#This Row],[Credit, narrow definition]]/F_Udlaan_Bred_Smal[[#This Row],[GDP]]*100,NA())</f>
        <v>116.41042717084331</v>
      </c>
      <c r="F220" s="33">
        <f ca="1">IF(ISNUMBER(F_Udlaan_Bred_Smal[[#This Row],[Credit, broad definition]]),F_Udlaan_Bred_Smal[[#This Row],[Credit, broad definition]]/F_Udlaan_Bred_Smal[[#This Row],[GDP]]*100,NA())</f>
        <v>138.16834143057147</v>
      </c>
    </row>
    <row r="221" spans="1:6" hidden="1" x14ac:dyDescent="0.25">
      <c r="A221" s="10">
        <v>36099</v>
      </c>
      <c r="B221" s="25">
        <v>1354.3728299986119</v>
      </c>
      <c r="C221" s="25"/>
      <c r="D221" s="25"/>
      <c r="E221" s="33"/>
      <c r="F221" s="33"/>
    </row>
    <row r="222" spans="1:6" hidden="1" x14ac:dyDescent="0.25">
      <c r="A222" s="10">
        <v>36129</v>
      </c>
      <c r="B222" s="25">
        <v>1369.5782507920478</v>
      </c>
      <c r="C222" s="25"/>
      <c r="D222" s="25"/>
      <c r="E222" s="33"/>
      <c r="F222" s="33"/>
    </row>
    <row r="223" spans="1:6" x14ac:dyDescent="0.25">
      <c r="A223" s="10">
        <v>36160</v>
      </c>
      <c r="B223" s="25">
        <v>1388.4139599267355</v>
      </c>
      <c r="C223" s="25">
        <v>1647.8588052995788</v>
      </c>
      <c r="D223" s="25">
        <v>1186</v>
      </c>
      <c r="E223" s="33">
        <f ca="1">IF(ISNUMBER(F_Udlaan_Bred_Smal[[#This Row],[GDP]]),F_Udlaan_Bred_Smal[[#This Row],[Credit, narrow definition]]/F_Udlaan_Bred_Smal[[#This Row],[GDP]]*100,NA())</f>
        <v>117.0669443445814</v>
      </c>
      <c r="F223" s="33">
        <f ca="1">IF(ISNUMBER(F_Udlaan_Bred_Smal[[#This Row],[Credit, broad definition]]),F_Udlaan_Bred_Smal[[#This Row],[Credit, broad definition]]/F_Udlaan_Bred_Smal[[#This Row],[GDP]]*100,NA())</f>
        <v>138.94256368461879</v>
      </c>
    </row>
    <row r="224" spans="1:6" hidden="1" x14ac:dyDescent="0.25">
      <c r="A224" s="10">
        <v>36191</v>
      </c>
      <c r="B224" s="25">
        <v>1388.2316055480201</v>
      </c>
      <c r="C224" s="25"/>
      <c r="D224" s="25"/>
      <c r="E224" s="33"/>
      <c r="F224" s="33"/>
    </row>
    <row r="225" spans="1:6" hidden="1" x14ac:dyDescent="0.25">
      <c r="A225" s="10">
        <v>36219</v>
      </c>
      <c r="B225" s="25">
        <v>1404.6241109146056</v>
      </c>
      <c r="C225" s="25"/>
      <c r="D225" s="25"/>
      <c r="E225" s="33"/>
      <c r="F225" s="33"/>
    </row>
    <row r="226" spans="1:6" x14ac:dyDescent="0.25">
      <c r="A226" s="10">
        <v>36250</v>
      </c>
      <c r="B226" s="25">
        <v>1423.3418495344981</v>
      </c>
      <c r="C226" s="25">
        <v>1700.0327570796992</v>
      </c>
      <c r="D226" s="25">
        <v>1193.9000000000001</v>
      </c>
      <c r="E226" s="33">
        <f ca="1">IF(ISNUMBER(F_Udlaan_Bred_Smal[[#This Row],[GDP]]),F_Udlaan_Bred_Smal[[#This Row],[Credit, narrow definition]]/F_Udlaan_Bred_Smal[[#This Row],[GDP]]*100,NA())</f>
        <v>119.21784483914047</v>
      </c>
      <c r="F226" s="33">
        <f ca="1">IF(ISNUMBER(F_Udlaan_Bred_Smal[[#This Row],[Credit, broad definition]]),F_Udlaan_Bred_Smal[[#This Row],[Credit, broad definition]]/F_Udlaan_Bred_Smal[[#This Row],[GDP]]*100,NA())</f>
        <v>142.39322866904257</v>
      </c>
    </row>
    <row r="227" spans="1:6" hidden="1" x14ac:dyDescent="0.25">
      <c r="A227" s="10">
        <v>36280</v>
      </c>
      <c r="B227" s="25">
        <v>1425.7215783927804</v>
      </c>
      <c r="C227" s="25"/>
      <c r="D227" s="25"/>
      <c r="E227" s="33"/>
      <c r="F227" s="33"/>
    </row>
    <row r="228" spans="1:6" hidden="1" x14ac:dyDescent="0.25">
      <c r="A228" s="10">
        <v>36311</v>
      </c>
      <c r="B228" s="25">
        <v>1440.5888170750002</v>
      </c>
      <c r="C228" s="25"/>
      <c r="D228" s="25"/>
      <c r="E228" s="33"/>
      <c r="F228" s="33"/>
    </row>
    <row r="229" spans="1:6" x14ac:dyDescent="0.25">
      <c r="A229" s="10">
        <v>36341</v>
      </c>
      <c r="B229" s="25">
        <v>1460.5434408282511</v>
      </c>
      <c r="C229" s="25">
        <v>1736.0955254604478</v>
      </c>
      <c r="D229" s="25">
        <v>1209.5999999999999</v>
      </c>
      <c r="E229" s="33">
        <f ca="1">IF(ISNUMBER(F_Udlaan_Bred_Smal[[#This Row],[GDP]]),F_Udlaan_Bred_Smal[[#This Row],[Credit, narrow definition]]/F_Udlaan_Bred_Smal[[#This Row],[GDP]]*100,NA())</f>
        <v>120.74598551820858</v>
      </c>
      <c r="F229" s="33">
        <f ca="1">IF(ISNUMBER(F_Udlaan_Bred_Smal[[#This Row],[Credit, broad definition]]),F_Udlaan_Bred_Smal[[#This Row],[Credit, broad definition]]/F_Udlaan_Bred_Smal[[#This Row],[GDP]]*100,NA())</f>
        <v>143.52641579534128</v>
      </c>
    </row>
    <row r="230" spans="1:6" hidden="1" x14ac:dyDescent="0.25">
      <c r="A230" s="10">
        <v>36372</v>
      </c>
      <c r="B230" s="25">
        <v>1450.3977769392998</v>
      </c>
      <c r="C230" s="25"/>
      <c r="D230" s="25"/>
      <c r="E230" s="33"/>
      <c r="F230" s="33"/>
    </row>
    <row r="231" spans="1:6" hidden="1" x14ac:dyDescent="0.25">
      <c r="A231" s="10">
        <v>36403</v>
      </c>
      <c r="B231" s="25">
        <v>1463.9011422848243</v>
      </c>
      <c r="C231" s="25"/>
      <c r="D231" s="25"/>
      <c r="E231" s="33"/>
      <c r="F231" s="33"/>
    </row>
    <row r="232" spans="1:6" x14ac:dyDescent="0.25">
      <c r="A232" s="10">
        <v>36433</v>
      </c>
      <c r="B232" s="25">
        <v>1476.6641078744406</v>
      </c>
      <c r="C232" s="25">
        <v>1740.7342970352131</v>
      </c>
      <c r="D232" s="25">
        <v>1222.4000000000001</v>
      </c>
      <c r="E232" s="33">
        <f ca="1">IF(ISNUMBER(F_Udlaan_Bred_Smal[[#This Row],[GDP]]),F_Udlaan_Bred_Smal[[#This Row],[Credit, narrow definition]]/F_Udlaan_Bred_Smal[[#This Row],[GDP]]*100,NA())</f>
        <v>120.80040149496405</v>
      </c>
      <c r="F232" s="33">
        <f ca="1">IF(ISNUMBER(F_Udlaan_Bred_Smal[[#This Row],[Credit, broad definition]]),F_Udlaan_Bred_Smal[[#This Row],[Credit, broad definition]]/F_Udlaan_Bred_Smal[[#This Row],[GDP]]*100,NA())</f>
        <v>142.40300204803771</v>
      </c>
    </row>
    <row r="233" spans="1:6" hidden="1" x14ac:dyDescent="0.25">
      <c r="A233" s="10">
        <v>36464</v>
      </c>
      <c r="B233" s="25">
        <v>1466.7752049881296</v>
      </c>
      <c r="C233" s="25"/>
      <c r="D233" s="25"/>
      <c r="E233" s="33"/>
      <c r="F233" s="33"/>
    </row>
    <row r="234" spans="1:6" hidden="1" x14ac:dyDescent="0.25">
      <c r="A234" s="10">
        <v>36494</v>
      </c>
      <c r="B234" s="25">
        <v>1478.6373300462685</v>
      </c>
      <c r="C234" s="25"/>
      <c r="D234" s="25"/>
      <c r="E234" s="33"/>
      <c r="F234" s="33"/>
    </row>
    <row r="235" spans="1:6" x14ac:dyDescent="0.25">
      <c r="A235" s="10">
        <v>36525</v>
      </c>
      <c r="B235" s="25">
        <v>1493.3705816641509</v>
      </c>
      <c r="C235" s="25">
        <v>1784.9349526700908</v>
      </c>
      <c r="D235" s="25">
        <v>1241.5</v>
      </c>
      <c r="E235" s="33">
        <f ca="1">IF(ISNUMBER(F_Udlaan_Bred_Smal[[#This Row],[GDP]]),F_Udlaan_Bred_Smal[[#This Row],[Credit, narrow definition]]/F_Udlaan_Bred_Smal[[#This Row],[GDP]]*100,NA())</f>
        <v>120.28760222828441</v>
      </c>
      <c r="F235" s="33">
        <f ca="1">IF(ISNUMBER(F_Udlaan_Bred_Smal[[#This Row],[Credit, broad definition]]),F_Udlaan_Bred_Smal[[#This Row],[Credit, broad definition]]/F_Udlaan_Bred_Smal[[#This Row],[GDP]]*100,NA())</f>
        <v>143.77244886589534</v>
      </c>
    </row>
    <row r="236" spans="1:6" hidden="1" x14ac:dyDescent="0.25">
      <c r="A236" s="10">
        <v>36556</v>
      </c>
      <c r="B236" s="25">
        <v>1489.5007055983467</v>
      </c>
      <c r="C236" s="25"/>
      <c r="D236" s="25"/>
      <c r="E236" s="33"/>
      <c r="F236" s="33"/>
    </row>
    <row r="237" spans="1:6" hidden="1" x14ac:dyDescent="0.25">
      <c r="A237" s="10">
        <v>36585</v>
      </c>
      <c r="B237" s="25">
        <v>1495.0448198593983</v>
      </c>
      <c r="C237" s="25"/>
      <c r="D237" s="25"/>
      <c r="E237" s="33"/>
      <c r="F237" s="33"/>
    </row>
    <row r="238" spans="1:6" x14ac:dyDescent="0.25">
      <c r="A238" s="10">
        <v>36616</v>
      </c>
      <c r="B238" s="25">
        <v>1518.1202447296064</v>
      </c>
      <c r="C238" s="25">
        <v>1883.9642219750392</v>
      </c>
      <c r="D238" s="25">
        <v>1262.0999999999999</v>
      </c>
      <c r="E238" s="33">
        <f ca="1">IF(ISNUMBER(F_Udlaan_Bred_Smal[[#This Row],[GDP]]),F_Udlaan_Bred_Smal[[#This Row],[Credit, narrow definition]]/F_Udlaan_Bred_Smal[[#This Row],[GDP]]*100,NA())</f>
        <v>120.28525827823519</v>
      </c>
      <c r="F238" s="33">
        <f ca="1">IF(ISNUMBER(F_Udlaan_Bred_Smal[[#This Row],[Credit, broad definition]]),F_Udlaan_Bred_Smal[[#This Row],[Credit, broad definition]]/F_Udlaan_Bred_Smal[[#This Row],[GDP]]*100,NA())</f>
        <v>149.27218302630848</v>
      </c>
    </row>
    <row r="239" spans="1:6" hidden="1" x14ac:dyDescent="0.25">
      <c r="A239" s="10">
        <v>36646</v>
      </c>
      <c r="B239" s="25">
        <v>1516.8700863324934</v>
      </c>
      <c r="C239" s="25"/>
      <c r="D239" s="25"/>
      <c r="E239" s="33"/>
      <c r="F239" s="33"/>
    </row>
    <row r="240" spans="1:6" hidden="1" x14ac:dyDescent="0.25">
      <c r="A240" s="10">
        <v>36677</v>
      </c>
      <c r="B240" s="25">
        <v>1518.7495654708746</v>
      </c>
      <c r="C240" s="25"/>
      <c r="D240" s="25"/>
      <c r="E240" s="33"/>
      <c r="F240" s="33"/>
    </row>
    <row r="241" spans="1:6" x14ac:dyDescent="0.25">
      <c r="A241" s="10">
        <v>36707</v>
      </c>
      <c r="B241" s="25">
        <v>1538.3629982615605</v>
      </c>
      <c r="C241" s="25">
        <v>1886.4897326036512</v>
      </c>
      <c r="D241" s="25">
        <v>1282.5</v>
      </c>
      <c r="E241" s="33">
        <f ca="1">IF(ISNUMBER(F_Udlaan_Bred_Smal[[#This Row],[GDP]]),F_Udlaan_Bred_Smal[[#This Row],[Credit, narrow definition]]/F_Udlaan_Bred_Smal[[#This Row],[GDP]]*100,NA())</f>
        <v>119.95033124846475</v>
      </c>
      <c r="F241" s="33">
        <f ca="1">IF(ISNUMBER(F_Udlaan_Bred_Smal[[#This Row],[Credit, broad definition]]),F_Udlaan_Bred_Smal[[#This Row],[Credit, broad definition]]/F_Udlaan_Bred_Smal[[#This Row],[GDP]]*100,NA())</f>
        <v>147.09471599248744</v>
      </c>
    </row>
    <row r="242" spans="1:6" hidden="1" x14ac:dyDescent="0.25">
      <c r="A242" s="10">
        <v>36738</v>
      </c>
      <c r="B242" s="25">
        <v>1560.0887130555891</v>
      </c>
      <c r="C242" s="25"/>
      <c r="D242" s="25"/>
      <c r="E242" s="33"/>
      <c r="F242" s="33"/>
    </row>
    <row r="243" spans="1:6" hidden="1" x14ac:dyDescent="0.25">
      <c r="A243" s="10">
        <v>36769</v>
      </c>
      <c r="B243" s="25">
        <v>1559.166061028639</v>
      </c>
      <c r="C243" s="25"/>
      <c r="D243" s="25"/>
      <c r="E243" s="33"/>
      <c r="F243" s="33"/>
    </row>
    <row r="244" spans="1:6" x14ac:dyDescent="0.25">
      <c r="A244" s="10">
        <v>36799</v>
      </c>
      <c r="B244" s="25">
        <v>1570.7817109370997</v>
      </c>
      <c r="C244" s="25">
        <v>1974.663470844745</v>
      </c>
      <c r="D244" s="25">
        <v>1303.3</v>
      </c>
      <c r="E244" s="33">
        <f ca="1">IF(ISNUMBER(F_Udlaan_Bred_Smal[[#This Row],[GDP]]),F_Udlaan_Bred_Smal[[#This Row],[Credit, narrow definition]]/F_Udlaan_Bred_Smal[[#This Row],[GDP]]*100,NA())</f>
        <v>120.52341831789302</v>
      </c>
      <c r="F244" s="33">
        <f ca="1">IF(ISNUMBER(F_Udlaan_Bred_Smal[[#This Row],[Credit, broad definition]]),F_Udlaan_Bred_Smal[[#This Row],[Credit, broad definition]]/F_Udlaan_Bred_Smal[[#This Row],[GDP]]*100,NA())</f>
        <v>151.51258120499847</v>
      </c>
    </row>
    <row r="245" spans="1:6" hidden="1" x14ac:dyDescent="0.25">
      <c r="A245" s="10">
        <v>36830</v>
      </c>
      <c r="B245" s="25">
        <v>1569.419920451219</v>
      </c>
      <c r="C245" s="25"/>
      <c r="D245" s="25"/>
      <c r="E245" s="33"/>
      <c r="F245" s="33"/>
    </row>
    <row r="246" spans="1:6" hidden="1" x14ac:dyDescent="0.25">
      <c r="A246" s="10">
        <v>36860</v>
      </c>
      <c r="B246" s="25">
        <v>1576.1581506072248</v>
      </c>
      <c r="C246" s="25"/>
      <c r="D246" s="25"/>
      <c r="E246" s="33"/>
      <c r="F246" s="33"/>
    </row>
    <row r="247" spans="1:6" x14ac:dyDescent="0.25">
      <c r="A247" s="10">
        <v>36891</v>
      </c>
      <c r="B247" s="25">
        <v>1584.2689937017549</v>
      </c>
      <c r="C247" s="25">
        <v>1995.8727444097271</v>
      </c>
      <c r="D247" s="25">
        <v>1326.8999999999999</v>
      </c>
      <c r="E247" s="33">
        <f ca="1">IF(ISNUMBER(F_Udlaan_Bred_Smal[[#This Row],[GDP]]),F_Udlaan_Bred_Smal[[#This Row],[Credit, narrow definition]]/F_Udlaan_Bred_Smal[[#This Row],[GDP]]*100,NA())</f>
        <v>119.3962614893176</v>
      </c>
      <c r="F247" s="33">
        <f ca="1">IF(ISNUMBER(F_Udlaan_Bred_Smal[[#This Row],[Credit, broad definition]]),F_Udlaan_Bred_Smal[[#This Row],[Credit, broad definition]]/F_Udlaan_Bred_Smal[[#This Row],[GDP]]*100,NA())</f>
        <v>150.41621406358635</v>
      </c>
    </row>
    <row r="248" spans="1:6" hidden="1" x14ac:dyDescent="0.25">
      <c r="A248" s="10">
        <v>36922</v>
      </c>
      <c r="B248" s="25">
        <v>1598.5828623299492</v>
      </c>
      <c r="C248" s="25"/>
      <c r="D248" s="25"/>
      <c r="E248" s="33"/>
      <c r="F248" s="33"/>
    </row>
    <row r="249" spans="1:6" hidden="1" x14ac:dyDescent="0.25">
      <c r="A249" s="10">
        <v>36950</v>
      </c>
      <c r="B249" s="25">
        <v>1612.4900839849656</v>
      </c>
      <c r="C249" s="25"/>
      <c r="D249" s="25"/>
      <c r="E249" s="33"/>
      <c r="F249" s="33"/>
    </row>
    <row r="250" spans="1:6" x14ac:dyDescent="0.25">
      <c r="A250" s="10">
        <v>36981</v>
      </c>
      <c r="B250" s="25">
        <v>1627.2699245143792</v>
      </c>
      <c r="C250" s="25">
        <v>2029.2634097384494</v>
      </c>
      <c r="D250" s="25">
        <v>1339.5</v>
      </c>
      <c r="E250" s="33">
        <f ca="1">IF(ISNUMBER(F_Udlaan_Bred_Smal[[#This Row],[GDP]]),F_Udlaan_Bred_Smal[[#This Row],[Credit, narrow definition]]/F_Udlaan_Bred_Smal[[#This Row],[GDP]]*100,NA())</f>
        <v>121.48338368901675</v>
      </c>
      <c r="F250" s="33">
        <f ca="1">IF(ISNUMBER(F_Udlaan_Bred_Smal[[#This Row],[Credit, broad definition]]),F_Udlaan_Bred_Smal[[#This Row],[Credit, broad definition]]/F_Udlaan_Bred_Smal[[#This Row],[GDP]]*100,NA())</f>
        <v>151.49409553851805</v>
      </c>
    </row>
    <row r="251" spans="1:6" hidden="1" x14ac:dyDescent="0.25">
      <c r="A251" s="10">
        <v>37011</v>
      </c>
      <c r="B251" s="25">
        <v>1631.3745237387332</v>
      </c>
      <c r="C251" s="25"/>
      <c r="D251" s="25"/>
      <c r="E251" s="33"/>
      <c r="F251" s="33"/>
    </row>
    <row r="252" spans="1:6" hidden="1" x14ac:dyDescent="0.25">
      <c r="A252" s="10">
        <v>37042</v>
      </c>
      <c r="B252" s="25">
        <v>1636.6264483660279</v>
      </c>
      <c r="C252" s="25"/>
      <c r="D252" s="25"/>
      <c r="E252" s="33"/>
      <c r="F252" s="33"/>
    </row>
    <row r="253" spans="1:6" x14ac:dyDescent="0.25">
      <c r="A253" s="10">
        <v>37072</v>
      </c>
      <c r="B253" s="25">
        <v>1648.1221522663691</v>
      </c>
      <c r="C253" s="25">
        <v>2078.0724007002177</v>
      </c>
      <c r="D253" s="25">
        <v>1351.1999999999998</v>
      </c>
      <c r="E253" s="33">
        <f ca="1">IF(ISNUMBER(F_Udlaan_Bred_Smal[[#This Row],[GDP]]),F_Udlaan_Bred_Smal[[#This Row],[Credit, narrow definition]]/F_Udlaan_Bred_Smal[[#This Row],[GDP]]*100,NA())</f>
        <v>121.97470043415994</v>
      </c>
      <c r="F253" s="33">
        <f ca="1">IF(ISNUMBER(F_Udlaan_Bred_Smal[[#This Row],[Credit, broad definition]]),F_Udlaan_Bred_Smal[[#This Row],[Credit, broad definition]]/F_Udlaan_Bred_Smal[[#This Row],[GDP]]*100,NA())</f>
        <v>153.79458264507238</v>
      </c>
    </row>
    <row r="254" spans="1:6" hidden="1" x14ac:dyDescent="0.25">
      <c r="A254" s="10">
        <v>37103</v>
      </c>
      <c r="B254" s="25">
        <v>1648.8759870124868</v>
      </c>
      <c r="C254" s="25"/>
      <c r="D254" s="25"/>
      <c r="E254" s="33"/>
      <c r="F254" s="33"/>
    </row>
    <row r="255" spans="1:6" hidden="1" x14ac:dyDescent="0.25">
      <c r="A255" s="10">
        <v>37134</v>
      </c>
      <c r="B255" s="25">
        <v>1657.1537102968127</v>
      </c>
      <c r="C255" s="25"/>
      <c r="D255" s="25"/>
      <c r="E255" s="33"/>
      <c r="F255" s="33"/>
    </row>
    <row r="256" spans="1:6" x14ac:dyDescent="0.25">
      <c r="A256" s="10">
        <v>37164</v>
      </c>
      <c r="B256" s="25">
        <v>1675.0037380117594</v>
      </c>
      <c r="C256" s="25">
        <v>2129.3303906867977</v>
      </c>
      <c r="D256" s="25">
        <v>1364.3000000000002</v>
      </c>
      <c r="E256" s="33">
        <f ca="1">IF(ISNUMBER(F_Udlaan_Bred_Smal[[#This Row],[GDP]]),F_Udlaan_Bred_Smal[[#This Row],[Credit, narrow definition]]/F_Udlaan_Bred_Smal[[#This Row],[GDP]]*100,NA())</f>
        <v>122.77385751020738</v>
      </c>
      <c r="F256" s="33">
        <f ca="1">IF(ISNUMBER(F_Udlaan_Bred_Smal[[#This Row],[Credit, broad definition]]),F_Udlaan_Bred_Smal[[#This Row],[Credit, broad definition]]/F_Udlaan_Bred_Smal[[#This Row],[GDP]]*100,NA())</f>
        <v>156.07493884679303</v>
      </c>
    </row>
    <row r="257" spans="1:6" hidden="1" x14ac:dyDescent="0.25">
      <c r="A257" s="10">
        <v>37195</v>
      </c>
      <c r="B257" s="25">
        <v>1685.1566237447178</v>
      </c>
      <c r="C257" s="25"/>
      <c r="D257" s="25"/>
      <c r="E257" s="33"/>
      <c r="F257" s="33"/>
    </row>
    <row r="258" spans="1:6" hidden="1" x14ac:dyDescent="0.25">
      <c r="A258" s="10">
        <v>37225</v>
      </c>
      <c r="B258" s="25">
        <v>1702.7165466736624</v>
      </c>
      <c r="C258" s="25"/>
      <c r="D258" s="25"/>
      <c r="E258" s="33"/>
      <c r="F258" s="33"/>
    </row>
    <row r="259" spans="1:6" x14ac:dyDescent="0.25">
      <c r="A259" s="10">
        <v>37256</v>
      </c>
      <c r="B259" s="25">
        <v>1715.1809607704074</v>
      </c>
      <c r="C259" s="25">
        <v>2199.2438493371483</v>
      </c>
      <c r="D259" s="25">
        <v>1371.6</v>
      </c>
      <c r="E259" s="33">
        <f ca="1">IF(ISNUMBER(F_Udlaan_Bred_Smal[[#This Row],[GDP]]),F_Udlaan_Bred_Smal[[#This Row],[Credit, narrow definition]]/F_Udlaan_Bred_Smal[[#This Row],[GDP]]*100,NA())</f>
        <v>125.04964718361093</v>
      </c>
      <c r="F259" s="33">
        <f ca="1">IF(ISNUMBER(F_Udlaan_Bred_Smal[[#This Row],[Credit, broad definition]]),F_Udlaan_Bred_Smal[[#This Row],[Credit, broad definition]]/F_Udlaan_Bred_Smal[[#This Row],[GDP]]*100,NA())</f>
        <v>160.34148799483438</v>
      </c>
    </row>
    <row r="260" spans="1:6" hidden="1" x14ac:dyDescent="0.25">
      <c r="A260" s="10">
        <v>37287</v>
      </c>
      <c r="B260" s="25">
        <v>1710.9479264383995</v>
      </c>
      <c r="C260" s="25"/>
      <c r="D260" s="25"/>
      <c r="E260" s="33"/>
      <c r="F260" s="33"/>
    </row>
    <row r="261" spans="1:6" hidden="1" x14ac:dyDescent="0.25">
      <c r="A261" s="10">
        <v>37315</v>
      </c>
      <c r="B261" s="25">
        <v>1719.1278034558277</v>
      </c>
      <c r="C261" s="25"/>
      <c r="D261" s="25"/>
      <c r="E261" s="33"/>
      <c r="F261" s="33"/>
    </row>
    <row r="262" spans="1:6" x14ac:dyDescent="0.25">
      <c r="A262" s="10">
        <v>37346</v>
      </c>
      <c r="B262" s="25">
        <v>1735.0800285108514</v>
      </c>
      <c r="C262" s="25">
        <v>2205.0436343058036</v>
      </c>
      <c r="D262" s="25">
        <v>1379.8999999999999</v>
      </c>
      <c r="E262" s="33">
        <f ca="1">IF(ISNUMBER(F_Udlaan_Bred_Smal[[#This Row],[GDP]]),F_Udlaan_Bred_Smal[[#This Row],[Credit, narrow definition]]/F_Udlaan_Bred_Smal[[#This Row],[GDP]]*100,NA())</f>
        <v>125.73954841009143</v>
      </c>
      <c r="F262" s="33">
        <f ca="1">IF(ISNUMBER(F_Udlaan_Bred_Smal[[#This Row],[Credit, broad definition]]),F_Udlaan_Bred_Smal[[#This Row],[Credit, broad definition]]/F_Udlaan_Bred_Smal[[#This Row],[GDP]]*100,NA())</f>
        <v>159.79735011999446</v>
      </c>
    </row>
    <row r="263" spans="1:6" hidden="1" x14ac:dyDescent="0.25">
      <c r="A263" s="10">
        <v>37376</v>
      </c>
      <c r="B263" s="25">
        <v>1739.6256708261149</v>
      </c>
      <c r="C263" s="25"/>
      <c r="D263" s="25"/>
      <c r="E263" s="33"/>
      <c r="F263" s="33"/>
    </row>
    <row r="264" spans="1:6" hidden="1" x14ac:dyDescent="0.25">
      <c r="A264" s="10">
        <v>37407</v>
      </c>
      <c r="B264" s="25">
        <v>1740.8015192783582</v>
      </c>
      <c r="C264" s="25"/>
      <c r="D264" s="25"/>
      <c r="E264" s="33"/>
      <c r="F264" s="33"/>
    </row>
    <row r="265" spans="1:6" x14ac:dyDescent="0.25">
      <c r="A265" s="10">
        <v>37437</v>
      </c>
      <c r="B265" s="25">
        <v>1758.5312193339093</v>
      </c>
      <c r="C265" s="25">
        <v>2217.2121235091922</v>
      </c>
      <c r="D265" s="25">
        <v>1392.8</v>
      </c>
      <c r="E265" s="33">
        <f ca="1">IF(ISNUMBER(F_Udlaan_Bred_Smal[[#This Row],[GDP]]),F_Udlaan_Bred_Smal[[#This Row],[Credit, narrow definition]]/F_Udlaan_Bred_Smal[[#This Row],[GDP]]*100,NA())</f>
        <v>126.25870328359487</v>
      </c>
      <c r="F265" s="33">
        <f ca="1">IF(ISNUMBER(F_Udlaan_Bred_Smal[[#This Row],[Credit, broad definition]]),F_Udlaan_Bred_Smal[[#This Row],[Credit, broad definition]]/F_Udlaan_Bred_Smal[[#This Row],[GDP]]*100,NA())</f>
        <v>159.19099106183171</v>
      </c>
    </row>
    <row r="266" spans="1:6" hidden="1" x14ac:dyDescent="0.25">
      <c r="A266" s="10">
        <v>37468</v>
      </c>
      <c r="B266" s="25">
        <v>1755.8124838021395</v>
      </c>
      <c r="C266" s="25"/>
      <c r="D266" s="25"/>
      <c r="E266" s="33"/>
      <c r="F266" s="33"/>
    </row>
    <row r="267" spans="1:6" hidden="1" x14ac:dyDescent="0.25">
      <c r="A267" s="10">
        <v>37499</v>
      </c>
      <c r="B267" s="25">
        <v>1779.2093598181846</v>
      </c>
      <c r="C267" s="25"/>
      <c r="D267" s="25"/>
      <c r="E267" s="33"/>
      <c r="F267" s="33"/>
    </row>
    <row r="268" spans="1:6" x14ac:dyDescent="0.25">
      <c r="A268" s="10">
        <v>37529</v>
      </c>
      <c r="B268" s="25">
        <v>1790.3736968142036</v>
      </c>
      <c r="C268" s="25">
        <v>2264.834203430923</v>
      </c>
      <c r="D268" s="25">
        <v>1402.3</v>
      </c>
      <c r="E268" s="33">
        <f ca="1">IF(ISNUMBER(F_Udlaan_Bred_Smal[[#This Row],[GDP]]),F_Udlaan_Bred_Smal[[#This Row],[Credit, narrow definition]]/F_Udlaan_Bred_Smal[[#This Row],[GDP]]*100,NA())</f>
        <v>127.67408520389387</v>
      </c>
      <c r="F268" s="33">
        <f ca="1">IF(ISNUMBER(F_Udlaan_Bred_Smal[[#This Row],[Credit, broad definition]]),F_Udlaan_Bred_Smal[[#This Row],[Credit, broad definition]]/F_Udlaan_Bred_Smal[[#This Row],[GDP]]*100,NA())</f>
        <v>161.50853622127383</v>
      </c>
    </row>
    <row r="269" spans="1:6" hidden="1" x14ac:dyDescent="0.25">
      <c r="A269" s="10">
        <v>37560</v>
      </c>
      <c r="B269" s="25">
        <v>1785.8605469790953</v>
      </c>
      <c r="C269" s="25"/>
      <c r="D269" s="25"/>
      <c r="E269" s="33"/>
      <c r="F269" s="33"/>
    </row>
    <row r="270" spans="1:6" hidden="1" x14ac:dyDescent="0.25">
      <c r="A270" s="10">
        <v>37590</v>
      </c>
      <c r="B270" s="25">
        <v>1793.407936221477</v>
      </c>
      <c r="C270" s="25"/>
      <c r="D270" s="25"/>
      <c r="E270" s="33"/>
      <c r="F270" s="33"/>
    </row>
    <row r="271" spans="1:6" x14ac:dyDescent="0.25">
      <c r="A271" s="10">
        <v>37621</v>
      </c>
      <c r="B271" s="25">
        <v>1806.8003342722334</v>
      </c>
      <c r="C271" s="25">
        <v>2265.5935414911787</v>
      </c>
      <c r="D271" s="25">
        <v>1410.1999999999998</v>
      </c>
      <c r="E271" s="33">
        <f ca="1">IF(ISNUMBER(F_Udlaan_Bred_Smal[[#This Row],[GDP]]),F_Udlaan_Bred_Smal[[#This Row],[Credit, narrow definition]]/F_Udlaan_Bred_Smal[[#This Row],[GDP]]*100,NA())</f>
        <v>128.12369410524985</v>
      </c>
      <c r="F271" s="33">
        <f ca="1">IF(ISNUMBER(F_Udlaan_Bred_Smal[[#This Row],[Credit, broad definition]]),F_Udlaan_Bred_Smal[[#This Row],[Credit, broad definition]]/F_Udlaan_Bred_Smal[[#This Row],[GDP]]*100,NA())</f>
        <v>160.65760470083526</v>
      </c>
    </row>
    <row r="272" spans="1:6" hidden="1" x14ac:dyDescent="0.25">
      <c r="A272" s="10">
        <v>37652</v>
      </c>
      <c r="B272" s="25">
        <v>1813.3745329114158</v>
      </c>
      <c r="C272" s="25"/>
      <c r="D272" s="25"/>
      <c r="E272" s="33"/>
      <c r="F272" s="33"/>
    </row>
    <row r="273" spans="1:6" hidden="1" x14ac:dyDescent="0.25">
      <c r="A273" s="10">
        <v>37680</v>
      </c>
      <c r="B273" s="25">
        <v>1825.5341469344157</v>
      </c>
      <c r="C273" s="25"/>
      <c r="D273" s="25"/>
      <c r="E273" s="33"/>
      <c r="F273" s="33"/>
    </row>
    <row r="274" spans="1:6" x14ac:dyDescent="0.25">
      <c r="A274" s="10">
        <v>37711</v>
      </c>
      <c r="B274" s="25">
        <v>1851.6219760489998</v>
      </c>
      <c r="C274" s="25">
        <v>2342.3362735414535</v>
      </c>
      <c r="D274" s="25">
        <v>1419.7</v>
      </c>
      <c r="E274" s="33">
        <f ca="1">IF(ISNUMBER(F_Udlaan_Bred_Smal[[#This Row],[GDP]]),F_Udlaan_Bred_Smal[[#This Row],[Credit, narrow definition]]/F_Udlaan_Bred_Smal[[#This Row],[GDP]]*100,NA())</f>
        <v>130.42346806008308</v>
      </c>
      <c r="F274" s="33">
        <f ca="1">IF(ISNUMBER(F_Udlaan_Bred_Smal[[#This Row],[Credit, broad definition]]),F_Udlaan_Bred_Smal[[#This Row],[Credit, broad definition]]/F_Udlaan_Bred_Smal[[#This Row],[GDP]]*100,NA())</f>
        <v>164.98811534418917</v>
      </c>
    </row>
    <row r="275" spans="1:6" hidden="1" x14ac:dyDescent="0.25">
      <c r="A275" s="10">
        <v>37741</v>
      </c>
      <c r="B275" s="25">
        <v>1855.4813884020002</v>
      </c>
      <c r="C275" s="25"/>
      <c r="D275" s="25"/>
      <c r="E275" s="33"/>
      <c r="F275" s="33"/>
    </row>
    <row r="276" spans="1:6" hidden="1" x14ac:dyDescent="0.25">
      <c r="A276" s="10">
        <v>37772</v>
      </c>
      <c r="B276" s="25">
        <v>1857.7359768619999</v>
      </c>
      <c r="C276" s="25"/>
      <c r="D276" s="25"/>
      <c r="E276" s="33"/>
      <c r="F276" s="33"/>
    </row>
    <row r="277" spans="1:6" x14ac:dyDescent="0.25">
      <c r="A277" s="10">
        <v>37802</v>
      </c>
      <c r="B277" s="25">
        <v>1882.960258759</v>
      </c>
      <c r="C277" s="25">
        <v>2379.5430646675204</v>
      </c>
      <c r="D277" s="25">
        <v>1421.5</v>
      </c>
      <c r="E277" s="33">
        <f ca="1">IF(ISNUMBER(F_Udlaan_Bred_Smal[[#This Row],[GDP]]),F_Udlaan_Bred_Smal[[#This Row],[Credit, narrow definition]]/F_Udlaan_Bred_Smal[[#This Row],[GDP]]*100,NA())</f>
        <v>132.46290951523039</v>
      </c>
      <c r="F277" s="33">
        <f ca="1">IF(ISNUMBER(F_Udlaan_Bred_Smal[[#This Row],[Credit, broad definition]]),F_Udlaan_Bred_Smal[[#This Row],[Credit, broad definition]]/F_Udlaan_Bred_Smal[[#This Row],[GDP]]*100,NA())</f>
        <v>167.39662783450723</v>
      </c>
    </row>
    <row r="278" spans="1:6" hidden="1" x14ac:dyDescent="0.25">
      <c r="A278" s="10">
        <v>37833</v>
      </c>
      <c r="B278" s="25">
        <v>1875.4370579490001</v>
      </c>
      <c r="C278" s="25"/>
      <c r="D278" s="25"/>
      <c r="E278" s="33"/>
      <c r="F278" s="33"/>
    </row>
    <row r="279" spans="1:6" hidden="1" x14ac:dyDescent="0.25">
      <c r="A279" s="10">
        <v>37864</v>
      </c>
      <c r="B279" s="25">
        <v>1885.3166725209999</v>
      </c>
      <c r="C279" s="25"/>
      <c r="D279" s="25"/>
      <c r="E279" s="33"/>
      <c r="F279" s="33"/>
    </row>
    <row r="280" spans="1:6" x14ac:dyDescent="0.25">
      <c r="A280" s="10">
        <v>37894</v>
      </c>
      <c r="B280" s="25">
        <v>1905.8582560699999</v>
      </c>
      <c r="C280" s="25">
        <v>2415.7067129621764</v>
      </c>
      <c r="D280" s="25">
        <v>1426.1</v>
      </c>
      <c r="E280" s="33">
        <f ca="1">IF(ISNUMBER(F_Udlaan_Bred_Smal[[#This Row],[GDP]]),F_Udlaan_Bred_Smal[[#This Row],[Credit, narrow definition]]/F_Udlaan_Bred_Smal[[#This Row],[GDP]]*100,NA())</f>
        <v>133.64127733468902</v>
      </c>
      <c r="F280" s="33">
        <f ca="1">IF(ISNUMBER(F_Udlaan_Bred_Smal[[#This Row],[Credit, broad definition]]),F_Udlaan_Bred_Smal[[#This Row],[Credit, broad definition]]/F_Udlaan_Bred_Smal[[#This Row],[GDP]]*100,NA())</f>
        <v>169.39251896516211</v>
      </c>
    </row>
    <row r="281" spans="1:6" hidden="1" x14ac:dyDescent="0.25">
      <c r="A281" s="10">
        <v>37925</v>
      </c>
      <c r="B281" s="25">
        <v>1898.5387826260001</v>
      </c>
      <c r="C281" s="25"/>
      <c r="D281" s="25"/>
      <c r="E281" s="33"/>
      <c r="F281" s="33"/>
    </row>
    <row r="282" spans="1:6" hidden="1" x14ac:dyDescent="0.25">
      <c r="A282" s="10">
        <v>37955</v>
      </c>
      <c r="B282" s="25">
        <v>1910.9878223010001</v>
      </c>
      <c r="C282" s="25"/>
      <c r="D282" s="25"/>
      <c r="E282" s="33"/>
      <c r="F282" s="33"/>
    </row>
    <row r="283" spans="1:6" x14ac:dyDescent="0.25">
      <c r="A283" s="10">
        <v>37986</v>
      </c>
      <c r="B283" s="25">
        <v>1941.101687224</v>
      </c>
      <c r="C283" s="25">
        <v>2419.2153949534631</v>
      </c>
      <c r="D283" s="25">
        <v>1436.8000000000002</v>
      </c>
      <c r="E283" s="33">
        <f ca="1">IF(ISNUMBER(F_Udlaan_Bred_Smal[[#This Row],[GDP]]),F_Udlaan_Bred_Smal[[#This Row],[Credit, narrow definition]]/F_Udlaan_Bred_Smal[[#This Row],[GDP]]*100,NA())</f>
        <v>135.09894816425387</v>
      </c>
      <c r="F283" s="33">
        <f ca="1">IF(ISNUMBER(F_Udlaan_Bred_Smal[[#This Row],[Credit, broad definition]]),F_Udlaan_Bred_Smal[[#This Row],[Credit, broad definition]]/F_Udlaan_Bred_Smal[[#This Row],[GDP]]*100,NA())</f>
        <v>168.37523628573655</v>
      </c>
    </row>
    <row r="284" spans="1:6" hidden="1" x14ac:dyDescent="0.25">
      <c r="A284" s="10">
        <v>38017</v>
      </c>
      <c r="B284" s="25">
        <v>1938.7997811969999</v>
      </c>
      <c r="C284" s="25"/>
      <c r="D284" s="25"/>
      <c r="E284" s="33"/>
      <c r="F284" s="33"/>
    </row>
    <row r="285" spans="1:6" hidden="1" x14ac:dyDescent="0.25">
      <c r="A285" s="10">
        <v>38046</v>
      </c>
      <c r="B285" s="25">
        <v>1948.6902613069999</v>
      </c>
      <c r="C285" s="25"/>
      <c r="D285" s="25"/>
      <c r="E285" s="33"/>
      <c r="F285" s="33"/>
    </row>
    <row r="286" spans="1:6" x14ac:dyDescent="0.25">
      <c r="A286" s="10">
        <v>38077</v>
      </c>
      <c r="B286" s="25">
        <v>1989.18212851</v>
      </c>
      <c r="C286" s="25">
        <v>2520.0781159961812</v>
      </c>
      <c r="D286" s="25">
        <v>1450.1</v>
      </c>
      <c r="E286" s="33">
        <f ca="1">IF(ISNUMBER(F_Udlaan_Bred_Smal[[#This Row],[GDP]]),F_Udlaan_Bred_Smal[[#This Row],[Credit, narrow definition]]/F_Udlaan_Bred_Smal[[#This Row],[GDP]]*100,NA())</f>
        <v>137.17551399972416</v>
      </c>
      <c r="F286" s="33">
        <f ca="1">IF(ISNUMBER(F_Udlaan_Bred_Smal[[#This Row],[Credit, broad definition]]),F_Udlaan_Bred_Smal[[#This Row],[Credit, broad definition]]/F_Udlaan_Bred_Smal[[#This Row],[GDP]]*100,NA())</f>
        <v>173.78650548211718</v>
      </c>
    </row>
    <row r="287" spans="1:6" hidden="1" x14ac:dyDescent="0.25">
      <c r="A287" s="10">
        <v>38107</v>
      </c>
      <c r="B287" s="25">
        <v>2007.5734352099998</v>
      </c>
      <c r="C287" s="25"/>
      <c r="D287" s="25"/>
      <c r="E287" s="33"/>
      <c r="F287" s="33"/>
    </row>
    <row r="288" spans="1:6" hidden="1" x14ac:dyDescent="0.25">
      <c r="A288" s="10">
        <v>38138</v>
      </c>
      <c r="B288" s="25">
        <v>2015.3255822859999</v>
      </c>
      <c r="C288" s="25"/>
      <c r="D288" s="25"/>
      <c r="E288" s="33"/>
      <c r="F288" s="33"/>
    </row>
    <row r="289" spans="1:6" x14ac:dyDescent="0.25">
      <c r="A289" s="10">
        <v>38168</v>
      </c>
      <c r="B289" s="25">
        <v>2035.101226427</v>
      </c>
      <c r="C289" s="25">
        <v>2568.3403444264213</v>
      </c>
      <c r="D289" s="25">
        <v>1468.6000000000001</v>
      </c>
      <c r="E289" s="33">
        <f ca="1">IF(ISNUMBER(F_Udlaan_Bred_Smal[[#This Row],[GDP]]),F_Udlaan_Bred_Smal[[#This Row],[Credit, narrow definition]]/F_Udlaan_Bred_Smal[[#This Row],[GDP]]*100,NA())</f>
        <v>138.57423576378864</v>
      </c>
      <c r="F289" s="33">
        <f ca="1">IF(ISNUMBER(F_Udlaan_Bred_Smal[[#This Row],[Credit, broad definition]]),F_Udlaan_Bred_Smal[[#This Row],[Credit, broad definition]]/F_Udlaan_Bred_Smal[[#This Row],[GDP]]*100,NA())</f>
        <v>174.88358602930828</v>
      </c>
    </row>
    <row r="290" spans="1:6" hidden="1" x14ac:dyDescent="0.25">
      <c r="A290" s="10">
        <v>38199</v>
      </c>
      <c r="B290" s="25">
        <v>2027.229712927</v>
      </c>
      <c r="C290" s="25"/>
      <c r="D290" s="25"/>
      <c r="E290" s="33"/>
      <c r="F290" s="33"/>
    </row>
    <row r="291" spans="1:6" hidden="1" x14ac:dyDescent="0.25">
      <c r="A291" s="10">
        <v>38230</v>
      </c>
      <c r="B291" s="25">
        <v>2039.2446433540001</v>
      </c>
      <c r="C291" s="25"/>
      <c r="D291" s="25"/>
      <c r="E291" s="33"/>
      <c r="F291" s="33"/>
    </row>
    <row r="292" spans="1:6" x14ac:dyDescent="0.25">
      <c r="A292" s="10">
        <v>38260</v>
      </c>
      <c r="B292" s="25">
        <v>2061.185309384</v>
      </c>
      <c r="C292" s="25">
        <v>2631.518622003864</v>
      </c>
      <c r="D292" s="25">
        <v>1487.2</v>
      </c>
      <c r="E292" s="33">
        <f ca="1">IF(ISNUMBER(F_Udlaan_Bred_Smal[[#This Row],[GDP]]),F_Udlaan_Bred_Smal[[#This Row],[Credit, narrow definition]]/F_Udlaan_Bred_Smal[[#This Row],[GDP]]*100,NA())</f>
        <v>138.59503156159226</v>
      </c>
      <c r="F292" s="33">
        <f ca="1">IF(ISNUMBER(F_Udlaan_Bred_Smal[[#This Row],[Credit, broad definition]]),F_Udlaan_Bred_Smal[[#This Row],[Credit, broad definition]]/F_Udlaan_Bred_Smal[[#This Row],[GDP]]*100,NA())</f>
        <v>176.94450121058796</v>
      </c>
    </row>
    <row r="293" spans="1:6" hidden="1" x14ac:dyDescent="0.25">
      <c r="A293" s="10">
        <v>38291</v>
      </c>
      <c r="B293" s="25">
        <v>2069.973809434</v>
      </c>
      <c r="C293" s="25"/>
      <c r="D293" s="25"/>
      <c r="E293" s="33"/>
      <c r="F293" s="33"/>
    </row>
    <row r="294" spans="1:6" hidden="1" x14ac:dyDescent="0.25">
      <c r="A294" s="10">
        <v>38321</v>
      </c>
      <c r="B294" s="25">
        <v>2088.6304059619997</v>
      </c>
      <c r="C294" s="25"/>
      <c r="D294" s="25"/>
      <c r="E294" s="33"/>
      <c r="F294" s="33"/>
    </row>
    <row r="295" spans="1:6" x14ac:dyDescent="0.25">
      <c r="A295" s="10">
        <v>38352</v>
      </c>
      <c r="B295" s="25">
        <v>2109.8836589110001</v>
      </c>
      <c r="C295" s="25">
        <v>2704.1216622779284</v>
      </c>
      <c r="D295" s="25">
        <v>1506.1000000000001</v>
      </c>
      <c r="E295" s="33">
        <f ca="1">IF(ISNUMBER(F_Udlaan_Bred_Smal[[#This Row],[GDP]]),F_Udlaan_Bred_Smal[[#This Row],[Credit, narrow definition]]/F_Udlaan_Bred_Smal[[#This Row],[GDP]]*100,NA())</f>
        <v>140.08921445528185</v>
      </c>
      <c r="F295" s="33">
        <f ca="1">IF(ISNUMBER(F_Udlaan_Bred_Smal[[#This Row],[Credit, broad definition]]),F_Udlaan_Bred_Smal[[#This Row],[Credit, broad definition]]/F_Udlaan_Bred_Smal[[#This Row],[GDP]]*100,NA())</f>
        <v>179.5446293259364</v>
      </c>
    </row>
    <row r="296" spans="1:6" hidden="1" x14ac:dyDescent="0.25">
      <c r="A296" s="10">
        <v>38383</v>
      </c>
      <c r="B296" s="25">
        <v>2121.8329064159998</v>
      </c>
      <c r="C296" s="25"/>
      <c r="D296" s="25"/>
      <c r="E296" s="33"/>
      <c r="F296" s="33"/>
    </row>
    <row r="297" spans="1:6" hidden="1" x14ac:dyDescent="0.25">
      <c r="A297" s="10">
        <v>38411</v>
      </c>
      <c r="B297" s="25">
        <v>2147.1025809549997</v>
      </c>
      <c r="C297" s="25"/>
      <c r="D297" s="25"/>
      <c r="E297" s="33"/>
      <c r="F297" s="33"/>
    </row>
    <row r="298" spans="1:6" x14ac:dyDescent="0.25">
      <c r="A298" s="10">
        <v>38442</v>
      </c>
      <c r="B298" s="25">
        <v>2179.8534826360001</v>
      </c>
      <c r="C298" s="25">
        <v>2819.950061674348</v>
      </c>
      <c r="D298" s="25">
        <v>1518.2</v>
      </c>
      <c r="E298" s="33">
        <f ca="1">IF(ISNUMBER(F_Udlaan_Bred_Smal[[#This Row],[GDP]]),F_Udlaan_Bred_Smal[[#This Row],[Credit, narrow definition]]/F_Udlaan_Bred_Smal[[#This Row],[GDP]]*100,NA())</f>
        <v>143.5814439886708</v>
      </c>
      <c r="F298" s="33">
        <f ca="1">IF(ISNUMBER(F_Udlaan_Bred_Smal[[#This Row],[Credit, broad definition]]),F_Udlaan_Bred_Smal[[#This Row],[Credit, broad definition]]/F_Udlaan_Bred_Smal[[#This Row],[GDP]]*100,NA())</f>
        <v>185.74298917628428</v>
      </c>
    </row>
    <row r="299" spans="1:6" hidden="1" x14ac:dyDescent="0.25">
      <c r="A299" s="10">
        <v>38472</v>
      </c>
      <c r="B299" s="25">
        <v>2189.182668937</v>
      </c>
      <c r="C299" s="25"/>
      <c r="D299" s="25"/>
      <c r="E299" s="33"/>
      <c r="F299" s="33"/>
    </row>
    <row r="300" spans="1:6" hidden="1" x14ac:dyDescent="0.25">
      <c r="A300" s="10">
        <v>38503</v>
      </c>
      <c r="B300" s="25">
        <v>2206.298643655</v>
      </c>
      <c r="C300" s="25"/>
      <c r="D300" s="25"/>
      <c r="E300" s="33"/>
      <c r="F300" s="33"/>
    </row>
    <row r="301" spans="1:6" x14ac:dyDescent="0.25">
      <c r="A301" s="10">
        <v>38533</v>
      </c>
      <c r="B301" s="25">
        <v>2254.4440953599997</v>
      </c>
      <c r="C301" s="25">
        <v>2926.8024892912786</v>
      </c>
      <c r="D301" s="25">
        <v>1544</v>
      </c>
      <c r="E301" s="33">
        <f ca="1">IF(ISNUMBER(F_Udlaan_Bred_Smal[[#This Row],[GDP]]),F_Udlaan_Bred_Smal[[#This Row],[Credit, narrow definition]]/F_Udlaan_Bred_Smal[[#This Row],[GDP]]*100,NA())</f>
        <v>146.01321861139894</v>
      </c>
      <c r="F301" s="33">
        <f ca="1">IF(ISNUMBER(F_Udlaan_Bred_Smal[[#This Row],[Credit, broad definition]]),F_Udlaan_Bred_Smal[[#This Row],[Credit, broad definition]]/F_Udlaan_Bred_Smal[[#This Row],[GDP]]*100,NA())</f>
        <v>189.5597467157564</v>
      </c>
    </row>
    <row r="302" spans="1:6" hidden="1" x14ac:dyDescent="0.25">
      <c r="A302" s="10">
        <v>38564</v>
      </c>
      <c r="B302" s="25">
        <v>2251.5986315290002</v>
      </c>
      <c r="C302" s="25"/>
      <c r="D302" s="25"/>
      <c r="E302" s="33"/>
      <c r="F302" s="33"/>
    </row>
    <row r="303" spans="1:6" hidden="1" x14ac:dyDescent="0.25">
      <c r="A303" s="10">
        <v>38595</v>
      </c>
      <c r="B303" s="25">
        <v>2295.9401022030002</v>
      </c>
      <c r="C303" s="25"/>
      <c r="D303" s="25"/>
      <c r="E303" s="33"/>
      <c r="F303" s="33"/>
    </row>
    <row r="304" spans="1:6" x14ac:dyDescent="0.25">
      <c r="A304" s="10">
        <v>38625</v>
      </c>
      <c r="B304" s="25">
        <v>2315.2186770580001</v>
      </c>
      <c r="C304" s="25">
        <v>3016.8064712822807</v>
      </c>
      <c r="D304" s="25">
        <v>1566.6000000000001</v>
      </c>
      <c r="E304" s="33">
        <f ca="1">IF(ISNUMBER(F_Udlaan_Bred_Smal[[#This Row],[GDP]]),F_Udlaan_Bred_Smal[[#This Row],[Credit, narrow definition]]/F_Udlaan_Bred_Smal[[#This Row],[GDP]]*100,NA())</f>
        <v>147.786204331546</v>
      </c>
      <c r="F304" s="33">
        <f ca="1">IF(ISNUMBER(F_Udlaan_Bred_Smal[[#This Row],[Credit, broad definition]]),F_Udlaan_Bred_Smal[[#This Row],[Credit, broad definition]]/F_Udlaan_Bred_Smal[[#This Row],[GDP]]*100,NA())</f>
        <v>192.57030966949321</v>
      </c>
    </row>
    <row r="305" spans="1:6" hidden="1" x14ac:dyDescent="0.25">
      <c r="A305" s="10">
        <v>38656</v>
      </c>
      <c r="B305" s="25">
        <v>2326.94158324</v>
      </c>
      <c r="C305" s="25"/>
      <c r="D305" s="25"/>
      <c r="E305" s="33"/>
      <c r="F305" s="33"/>
    </row>
    <row r="306" spans="1:6" hidden="1" x14ac:dyDescent="0.25">
      <c r="A306" s="10">
        <v>38686</v>
      </c>
      <c r="B306" s="25">
        <v>2358.401382864</v>
      </c>
      <c r="C306" s="25"/>
      <c r="D306" s="25"/>
      <c r="E306" s="33"/>
      <c r="F306" s="33"/>
    </row>
    <row r="307" spans="1:6" x14ac:dyDescent="0.25">
      <c r="A307" s="10">
        <v>38717</v>
      </c>
      <c r="B307" s="25">
        <v>2406.3769024620001</v>
      </c>
      <c r="C307" s="25">
        <v>3149.6172197402675</v>
      </c>
      <c r="D307" s="25">
        <v>1586.1</v>
      </c>
      <c r="E307" s="33">
        <f ca="1">IF(ISNUMBER(F_Udlaan_Bred_Smal[[#This Row],[GDP]]),F_Udlaan_Bred_Smal[[#This Row],[Credit, narrow definition]]/F_Udlaan_Bred_Smal[[#This Row],[GDP]]*100,NA())</f>
        <v>151.716594317004</v>
      </c>
      <c r="F307" s="33">
        <f ca="1">IF(ISNUMBER(F_Udlaan_Bred_Smal[[#This Row],[Credit, broad definition]]),F_Udlaan_Bred_Smal[[#This Row],[Credit, broad definition]]/F_Udlaan_Bred_Smal[[#This Row],[GDP]]*100,NA())</f>
        <v>198.57620703236037</v>
      </c>
    </row>
    <row r="308" spans="1:6" hidden="1" x14ac:dyDescent="0.25">
      <c r="A308" s="10">
        <v>38748</v>
      </c>
      <c r="B308" s="25">
        <v>2412.2533163530002</v>
      </c>
      <c r="C308" s="25"/>
      <c r="D308" s="25"/>
      <c r="E308" s="33"/>
      <c r="F308" s="33"/>
    </row>
    <row r="309" spans="1:6" hidden="1" x14ac:dyDescent="0.25">
      <c r="A309" s="10">
        <v>38776</v>
      </c>
      <c r="B309" s="25">
        <v>2437.1870276119998</v>
      </c>
      <c r="C309" s="25"/>
      <c r="D309" s="25"/>
      <c r="E309" s="33"/>
      <c r="F309" s="33"/>
    </row>
    <row r="310" spans="1:6" x14ac:dyDescent="0.25">
      <c r="A310" s="10">
        <v>38807</v>
      </c>
      <c r="B310" s="25">
        <v>2484.545300149</v>
      </c>
      <c r="C310" s="25">
        <v>3297.8987848250063</v>
      </c>
      <c r="D310" s="25">
        <v>1613</v>
      </c>
      <c r="E310" s="33">
        <f ca="1">IF(ISNUMBER(F_Udlaan_Bred_Smal[[#This Row],[GDP]]),F_Udlaan_Bred_Smal[[#This Row],[Credit, narrow definition]]/F_Udlaan_Bred_Smal[[#This Row],[GDP]]*100,NA())</f>
        <v>154.03256665523867</v>
      </c>
      <c r="F310" s="33">
        <f ca="1">IF(ISNUMBER(F_Udlaan_Bred_Smal[[#This Row],[Credit, broad definition]]),F_Udlaan_Bred_Smal[[#This Row],[Credit, broad definition]]/F_Udlaan_Bred_Smal[[#This Row],[GDP]]*100,NA())</f>
        <v>204.45745721171767</v>
      </c>
    </row>
    <row r="311" spans="1:6" hidden="1" x14ac:dyDescent="0.25">
      <c r="A311" s="10">
        <v>38837</v>
      </c>
      <c r="B311" s="25">
        <v>2507.5873039960002</v>
      </c>
      <c r="C311" s="25"/>
      <c r="D311" s="25"/>
      <c r="E311" s="33"/>
      <c r="F311" s="33"/>
    </row>
    <row r="312" spans="1:6" hidden="1" x14ac:dyDescent="0.25">
      <c r="A312" s="10">
        <v>38868</v>
      </c>
      <c r="B312" s="25">
        <v>2536.052356442</v>
      </c>
      <c r="C312" s="25"/>
      <c r="D312" s="25"/>
      <c r="E312" s="33"/>
      <c r="F312" s="33"/>
    </row>
    <row r="313" spans="1:6" x14ac:dyDescent="0.25">
      <c r="A313" s="10">
        <v>38898</v>
      </c>
      <c r="B313" s="25">
        <v>2580.8645658720002</v>
      </c>
      <c r="C313" s="25">
        <v>3448.4352893592049</v>
      </c>
      <c r="D313" s="25">
        <v>1639.4</v>
      </c>
      <c r="E313" s="33">
        <f ca="1">IF(ISNUMBER(F_Udlaan_Bred_Smal[[#This Row],[GDP]]),F_Udlaan_Bred_Smal[[#This Row],[Credit, narrow definition]]/F_Udlaan_Bred_Smal[[#This Row],[GDP]]*100,NA())</f>
        <v>157.42738598706845</v>
      </c>
      <c r="F313" s="33">
        <f ca="1">IF(ISNUMBER(F_Udlaan_Bred_Smal[[#This Row],[Credit, broad definition]]),F_Udlaan_Bred_Smal[[#This Row],[Credit, broad definition]]/F_Udlaan_Bred_Smal[[#This Row],[GDP]]*100,NA())</f>
        <v>210.34740083928293</v>
      </c>
    </row>
    <row r="314" spans="1:6" hidden="1" x14ac:dyDescent="0.25">
      <c r="A314" s="10">
        <v>38929</v>
      </c>
      <c r="B314" s="25">
        <v>2594.0339059409998</v>
      </c>
      <c r="C314" s="25"/>
      <c r="D314" s="25"/>
      <c r="E314" s="33"/>
      <c r="F314" s="33"/>
    </row>
    <row r="315" spans="1:6" hidden="1" x14ac:dyDescent="0.25">
      <c r="A315" s="10">
        <v>38960</v>
      </c>
      <c r="B315" s="25">
        <v>2612.20084653</v>
      </c>
      <c r="C315" s="25"/>
      <c r="D315" s="25"/>
      <c r="E315" s="33"/>
      <c r="F315" s="33"/>
    </row>
    <row r="316" spans="1:6" x14ac:dyDescent="0.25">
      <c r="A316" s="10">
        <v>38990</v>
      </c>
      <c r="B316" s="25">
        <v>2649.8154272860002</v>
      </c>
      <c r="C316" s="25">
        <v>3581.3497206713869</v>
      </c>
      <c r="D316" s="25">
        <v>1665.1</v>
      </c>
      <c r="E316" s="33">
        <f ca="1">IF(ISNUMBER(F_Udlaan_Bred_Smal[[#This Row],[GDP]]),F_Udlaan_Bred_Smal[[#This Row],[Credit, narrow definition]]/F_Udlaan_Bred_Smal[[#This Row],[GDP]]*100,NA())</f>
        <v>159.13851584205153</v>
      </c>
      <c r="F316" s="33">
        <f ca="1">IF(ISNUMBER(F_Udlaan_Bred_Smal[[#This Row],[Credit, broad definition]]),F_Udlaan_Bred_Smal[[#This Row],[Credit, broad definition]]/F_Udlaan_Bred_Smal[[#This Row],[GDP]]*100,NA())</f>
        <v>215.08316141201053</v>
      </c>
    </row>
    <row r="317" spans="1:6" hidden="1" x14ac:dyDescent="0.25">
      <c r="A317" s="10">
        <v>39021</v>
      </c>
      <c r="B317" s="25">
        <v>2662.411808806</v>
      </c>
      <c r="C317" s="25"/>
      <c r="D317" s="25"/>
      <c r="E317" s="33"/>
      <c r="F317" s="33"/>
    </row>
    <row r="318" spans="1:6" hidden="1" x14ac:dyDescent="0.25">
      <c r="A318" s="10">
        <v>39051</v>
      </c>
      <c r="B318" s="25">
        <v>2697.6991691969997</v>
      </c>
      <c r="C318" s="25"/>
      <c r="D318" s="25"/>
      <c r="E318" s="33"/>
      <c r="F318" s="33"/>
    </row>
    <row r="319" spans="1:6" x14ac:dyDescent="0.25">
      <c r="A319" s="10">
        <v>39082</v>
      </c>
      <c r="B319" s="25">
        <v>2742.1300854669998</v>
      </c>
      <c r="C319" s="25">
        <v>3713.1839805664604</v>
      </c>
      <c r="D319" s="25">
        <v>1682.3</v>
      </c>
      <c r="E319" s="33">
        <f ca="1">IF(ISNUMBER(F_Udlaan_Bred_Smal[[#This Row],[GDP]]),F_Udlaan_Bred_Smal[[#This Row],[Credit, narrow definition]]/F_Udlaan_Bred_Smal[[#This Row],[GDP]]*100,NA())</f>
        <v>162.99887567419603</v>
      </c>
      <c r="F319" s="33">
        <f ca="1">IF(ISNUMBER(F_Udlaan_Bred_Smal[[#This Row],[Credit, broad definition]]),F_Udlaan_Bred_Smal[[#This Row],[Credit, broad definition]]/F_Udlaan_Bred_Smal[[#This Row],[GDP]]*100,NA())</f>
        <v>220.72067886622247</v>
      </c>
    </row>
    <row r="320" spans="1:6" hidden="1" x14ac:dyDescent="0.25">
      <c r="A320" s="10">
        <v>39113</v>
      </c>
      <c r="B320" s="25">
        <v>2745.7707051379994</v>
      </c>
      <c r="C320" s="25"/>
      <c r="D320" s="25"/>
      <c r="E320" s="33"/>
      <c r="F320" s="33"/>
    </row>
    <row r="321" spans="1:6" hidden="1" x14ac:dyDescent="0.25">
      <c r="A321" s="10">
        <v>39141</v>
      </c>
      <c r="B321" s="25">
        <v>2777.194071074</v>
      </c>
      <c r="C321" s="25"/>
      <c r="D321" s="25"/>
      <c r="E321" s="33"/>
      <c r="F321" s="33"/>
    </row>
    <row r="322" spans="1:6" x14ac:dyDescent="0.25">
      <c r="A322" s="10">
        <v>39172</v>
      </c>
      <c r="B322" s="25">
        <v>2822.1315760550001</v>
      </c>
      <c r="C322" s="25">
        <v>3785.0738800309919</v>
      </c>
      <c r="D322" s="25">
        <v>1698.8000000000002</v>
      </c>
      <c r="E322" s="33">
        <f ca="1">IF(ISNUMBER(F_Udlaan_Bred_Smal[[#This Row],[GDP]]),F_Udlaan_Bred_Smal[[#This Row],[Credit, narrow definition]]/F_Udlaan_Bred_Smal[[#This Row],[GDP]]*100,NA())</f>
        <v>166.12500447698375</v>
      </c>
      <c r="F322" s="33">
        <f ca="1">IF(ISNUMBER(F_Udlaan_Bred_Smal[[#This Row],[Credit, broad definition]]),F_Udlaan_Bred_Smal[[#This Row],[Credit, broad definition]]/F_Udlaan_Bred_Smal[[#This Row],[GDP]]*100,NA())</f>
        <v>222.80868142400467</v>
      </c>
    </row>
    <row r="323" spans="1:6" hidden="1" x14ac:dyDescent="0.25">
      <c r="A323" s="10">
        <v>39202</v>
      </c>
      <c r="B323" s="25">
        <v>2837.9625115450003</v>
      </c>
      <c r="C323" s="25"/>
      <c r="D323" s="25"/>
      <c r="E323" s="33"/>
      <c r="F323" s="33"/>
    </row>
    <row r="324" spans="1:6" hidden="1" x14ac:dyDescent="0.25">
      <c r="A324" s="10">
        <v>39233</v>
      </c>
      <c r="B324" s="25">
        <v>2857.9949164320001</v>
      </c>
      <c r="C324" s="25"/>
      <c r="D324" s="25"/>
      <c r="E324" s="33"/>
      <c r="F324" s="33"/>
    </row>
    <row r="325" spans="1:6" x14ac:dyDescent="0.25">
      <c r="A325" s="10">
        <v>39263</v>
      </c>
      <c r="B325" s="25">
        <v>2909.8174138900004</v>
      </c>
      <c r="C325" s="25">
        <v>3835.9885326875747</v>
      </c>
      <c r="D325" s="25">
        <v>1703.1000000000001</v>
      </c>
      <c r="E325" s="33">
        <f ca="1">IF(ISNUMBER(F_Udlaan_Bred_Smal[[#This Row],[GDP]]),F_Udlaan_Bred_Smal[[#This Row],[Credit, narrow definition]]/F_Udlaan_Bred_Smal[[#This Row],[GDP]]*100,NA())</f>
        <v>170.85417261992836</v>
      </c>
      <c r="F325" s="33">
        <f ca="1">IF(ISNUMBER(F_Udlaan_Bred_Smal[[#This Row],[Credit, broad definition]]),F_Udlaan_Bred_Smal[[#This Row],[Credit, broad definition]]/F_Udlaan_Bred_Smal[[#This Row],[GDP]]*100,NA())</f>
        <v>225.23566042437756</v>
      </c>
    </row>
    <row r="326" spans="1:6" hidden="1" x14ac:dyDescent="0.25">
      <c r="A326" s="10">
        <v>39294</v>
      </c>
      <c r="B326" s="25">
        <v>2912.6190942000003</v>
      </c>
      <c r="C326" s="25"/>
      <c r="D326" s="25"/>
      <c r="E326" s="33"/>
      <c r="F326" s="33"/>
    </row>
    <row r="327" spans="1:6" hidden="1" x14ac:dyDescent="0.25">
      <c r="A327" s="10">
        <v>39325</v>
      </c>
      <c r="B327" s="25">
        <v>2940.9412733859995</v>
      </c>
      <c r="C327" s="25"/>
      <c r="D327" s="25"/>
      <c r="E327" s="33"/>
      <c r="F327" s="33"/>
    </row>
    <row r="328" spans="1:6" x14ac:dyDescent="0.25">
      <c r="A328" s="10">
        <v>39355</v>
      </c>
      <c r="B328" s="25">
        <v>2980.6046746070001</v>
      </c>
      <c r="C328" s="25">
        <v>3918.7229946841344</v>
      </c>
      <c r="D328" s="25">
        <v>1714.3</v>
      </c>
      <c r="E328" s="33">
        <f ca="1">IF(ISNUMBER(F_Udlaan_Bred_Smal[[#This Row],[GDP]]),F_Udlaan_Bred_Smal[[#This Row],[Credit, narrow definition]]/F_Udlaan_Bred_Smal[[#This Row],[GDP]]*100,NA())</f>
        <v>173.86715712576563</v>
      </c>
      <c r="F328" s="33">
        <f ca="1">IF(ISNUMBER(F_Udlaan_Bred_Smal[[#This Row],[Credit, broad definition]]),F_Udlaan_Bred_Smal[[#This Row],[Credit, broad definition]]/F_Udlaan_Bred_Smal[[#This Row],[GDP]]*100,NA())</f>
        <v>228.59026977099307</v>
      </c>
    </row>
    <row r="329" spans="1:6" hidden="1" x14ac:dyDescent="0.25">
      <c r="A329" s="10">
        <v>39386</v>
      </c>
      <c r="B329" s="25">
        <v>2992.2338113820001</v>
      </c>
      <c r="C329" s="25"/>
      <c r="D329" s="25"/>
      <c r="E329" s="33"/>
      <c r="F329" s="33"/>
    </row>
    <row r="330" spans="1:6" hidden="1" x14ac:dyDescent="0.25">
      <c r="A330" s="10">
        <v>39416</v>
      </c>
      <c r="B330" s="25">
        <v>3031.6431051460004</v>
      </c>
      <c r="C330" s="25"/>
      <c r="D330" s="25"/>
      <c r="E330" s="33"/>
      <c r="F330" s="33"/>
    </row>
    <row r="331" spans="1:6" x14ac:dyDescent="0.25">
      <c r="A331" s="10">
        <v>39447</v>
      </c>
      <c r="B331" s="25">
        <v>3094.9481751980002</v>
      </c>
      <c r="C331" s="25">
        <v>4064.9113630952934</v>
      </c>
      <c r="D331" s="25">
        <v>1738.9</v>
      </c>
      <c r="E331" s="33">
        <f ca="1">IF(ISNUMBER(F_Udlaan_Bred_Smal[[#This Row],[GDP]]),F_Udlaan_Bred_Smal[[#This Row],[Credit, narrow definition]]/F_Udlaan_Bred_Smal[[#This Row],[GDP]]*100,NA())</f>
        <v>177.98310283501064</v>
      </c>
      <c r="F331" s="33">
        <f ca="1">IF(ISNUMBER(F_Udlaan_Bred_Smal[[#This Row],[Credit, broad definition]]),F_Udlaan_Bred_Smal[[#This Row],[Credit, broad definition]]/F_Udlaan_Bred_Smal[[#This Row],[GDP]]*100,NA())</f>
        <v>233.7633770254352</v>
      </c>
    </row>
    <row r="332" spans="1:6" hidden="1" x14ac:dyDescent="0.25">
      <c r="A332" s="10">
        <v>39478</v>
      </c>
      <c r="B332" s="25">
        <v>3091.4678769969996</v>
      </c>
      <c r="C332" s="25"/>
      <c r="D332" s="25"/>
      <c r="E332" s="33"/>
      <c r="F332" s="33"/>
    </row>
    <row r="333" spans="1:6" hidden="1" x14ac:dyDescent="0.25">
      <c r="A333" s="10">
        <v>39507</v>
      </c>
      <c r="B333" s="25">
        <v>3112.0462662619993</v>
      </c>
      <c r="C333" s="25"/>
      <c r="D333" s="25"/>
      <c r="E333" s="33"/>
      <c r="F333" s="33"/>
    </row>
    <row r="334" spans="1:6" x14ac:dyDescent="0.25">
      <c r="A334" s="10">
        <v>39538</v>
      </c>
      <c r="B334" s="25">
        <v>3154.9964152819998</v>
      </c>
      <c r="C334" s="25">
        <v>4153.6053012501279</v>
      </c>
      <c r="D334" s="25">
        <v>1755.6</v>
      </c>
      <c r="E334" s="33">
        <f ca="1">IF(ISNUMBER(F_Udlaan_Bred_Smal[[#This Row],[GDP]]),F_Udlaan_Bred_Smal[[#This Row],[Credit, narrow definition]]/F_Udlaan_Bred_Smal[[#This Row],[GDP]]*100,NA())</f>
        <v>179.71043604932785</v>
      </c>
      <c r="F334" s="33">
        <f ca="1">IF(ISNUMBER(F_Udlaan_Bred_Smal[[#This Row],[Credit, broad definition]]),F_Udlaan_Bred_Smal[[#This Row],[Credit, broad definition]]/F_Udlaan_Bred_Smal[[#This Row],[GDP]]*100,NA())</f>
        <v>236.59178065904123</v>
      </c>
    </row>
    <row r="335" spans="1:6" hidden="1" x14ac:dyDescent="0.25">
      <c r="A335" s="10">
        <v>39568</v>
      </c>
      <c r="B335" s="25">
        <v>3157.7830908290002</v>
      </c>
      <c r="C335" s="25"/>
      <c r="D335" s="25"/>
      <c r="E335" s="33"/>
      <c r="F335" s="33"/>
    </row>
    <row r="336" spans="1:6" hidden="1" x14ac:dyDescent="0.25">
      <c r="A336" s="10">
        <v>39599</v>
      </c>
      <c r="B336" s="25">
        <v>3188.842803949</v>
      </c>
      <c r="C336" s="25"/>
      <c r="D336" s="25"/>
      <c r="E336" s="33"/>
      <c r="F336" s="33"/>
    </row>
    <row r="337" spans="1:6" x14ac:dyDescent="0.25">
      <c r="A337" s="10">
        <v>39629</v>
      </c>
      <c r="B337" s="25">
        <v>3231.2362663879994</v>
      </c>
      <c r="C337" s="25">
        <v>4234.6142440019457</v>
      </c>
      <c r="D337" s="25">
        <v>1780.5</v>
      </c>
      <c r="E337" s="33">
        <f ca="1">IF(ISNUMBER(F_Udlaan_Bred_Smal[[#This Row],[GDP]]),F_Udlaan_Bred_Smal[[#This Row],[Credit, narrow definition]]/F_Udlaan_Bred_Smal[[#This Row],[GDP]]*100,NA())</f>
        <v>181.47915003583259</v>
      </c>
      <c r="F337" s="33">
        <f ca="1">IF(ISNUMBER(F_Udlaan_Bred_Smal[[#This Row],[Credit, broad definition]]),F_Udlaan_Bred_Smal[[#This Row],[Credit, broad definition]]/F_Udlaan_Bred_Smal[[#This Row],[GDP]]*100,NA())</f>
        <v>237.83286964346792</v>
      </c>
    </row>
    <row r="338" spans="1:6" hidden="1" x14ac:dyDescent="0.25">
      <c r="A338" s="10">
        <v>39660</v>
      </c>
      <c r="B338" s="25">
        <v>3221.7712217100002</v>
      </c>
      <c r="C338" s="25"/>
      <c r="D338" s="25"/>
      <c r="E338" s="33"/>
      <c r="F338" s="33"/>
    </row>
    <row r="339" spans="1:6" hidden="1" x14ac:dyDescent="0.25">
      <c r="A339" s="10">
        <v>39691</v>
      </c>
      <c r="B339" s="25">
        <v>3237.4134029339998</v>
      </c>
      <c r="C339" s="25"/>
      <c r="D339" s="25"/>
      <c r="E339" s="33"/>
      <c r="F339" s="33"/>
    </row>
    <row r="340" spans="1:6" x14ac:dyDescent="0.25">
      <c r="A340" s="10">
        <v>39721</v>
      </c>
      <c r="B340" s="25">
        <v>3272.3111244319998</v>
      </c>
      <c r="C340" s="25">
        <v>4298.4364835004108</v>
      </c>
      <c r="D340" s="25">
        <v>1802.1</v>
      </c>
      <c r="E340" s="33">
        <f ca="1">IF(ISNUMBER(F_Udlaan_Bred_Smal[[#This Row],[GDP]]),F_Udlaan_Bred_Smal[[#This Row],[Credit, narrow definition]]/F_Udlaan_Bred_Smal[[#This Row],[GDP]]*100,NA())</f>
        <v>181.58321538382998</v>
      </c>
      <c r="F340" s="33">
        <f ca="1">IF(ISNUMBER(F_Udlaan_Bred_Smal[[#This Row],[Credit, broad definition]]),F_Udlaan_Bred_Smal[[#This Row],[Credit, broad definition]]/F_Udlaan_Bred_Smal[[#This Row],[GDP]]*100,NA())</f>
        <v>238.52374915378783</v>
      </c>
    </row>
    <row r="341" spans="1:6" hidden="1" x14ac:dyDescent="0.25">
      <c r="A341" s="10">
        <v>39752</v>
      </c>
      <c r="B341" s="25">
        <v>3282.7408368199999</v>
      </c>
      <c r="C341" s="25"/>
      <c r="D341" s="25"/>
      <c r="E341" s="33"/>
      <c r="F341" s="33"/>
    </row>
    <row r="342" spans="1:6" hidden="1" x14ac:dyDescent="0.25">
      <c r="A342" s="10">
        <v>39782</v>
      </c>
      <c r="B342" s="25">
        <v>3304.0918042749995</v>
      </c>
      <c r="C342" s="25"/>
      <c r="D342" s="25"/>
      <c r="E342" s="33"/>
      <c r="F342" s="33"/>
    </row>
    <row r="343" spans="1:6" x14ac:dyDescent="0.25">
      <c r="A343" s="10">
        <v>39813</v>
      </c>
      <c r="B343" s="25">
        <v>3316.1069524860004</v>
      </c>
      <c r="C343" s="25">
        <v>4329.5924207098778</v>
      </c>
      <c r="D343" s="25">
        <v>1801.5</v>
      </c>
      <c r="E343" s="33">
        <f ca="1">IF(ISNUMBER(F_Udlaan_Bred_Smal[[#This Row],[GDP]]),F_Udlaan_Bred_Smal[[#This Row],[Credit, narrow definition]]/F_Udlaan_Bred_Smal[[#This Row],[GDP]]*100,NA())</f>
        <v>184.07476838667779</v>
      </c>
      <c r="F343" s="33">
        <f ca="1">IF(ISNUMBER(F_Udlaan_Bred_Smal[[#This Row],[Credit, broad definition]]),F_Udlaan_Bred_Smal[[#This Row],[Credit, broad definition]]/F_Udlaan_Bred_Smal[[#This Row],[GDP]]*100,NA())</f>
        <v>240.33263506577174</v>
      </c>
    </row>
    <row r="344" spans="1:6" hidden="1" x14ac:dyDescent="0.25">
      <c r="A344" s="10">
        <v>39844</v>
      </c>
      <c r="B344" s="25">
        <v>3304.093600614</v>
      </c>
      <c r="C344" s="25"/>
      <c r="D344" s="25"/>
      <c r="E344" s="33"/>
      <c r="F344" s="33"/>
    </row>
    <row r="345" spans="1:6" hidden="1" x14ac:dyDescent="0.25">
      <c r="A345" s="10">
        <v>39872</v>
      </c>
      <c r="B345" s="25">
        <v>3297.7380713719995</v>
      </c>
      <c r="C345" s="25"/>
      <c r="D345" s="25"/>
      <c r="E345" s="33"/>
      <c r="F345" s="33"/>
    </row>
    <row r="346" spans="1:6" x14ac:dyDescent="0.25">
      <c r="A346" s="10">
        <v>39903</v>
      </c>
      <c r="B346" s="25">
        <v>3309.7516088930001</v>
      </c>
      <c r="C346" s="25">
        <v>4392.264064355455</v>
      </c>
      <c r="D346" s="25">
        <v>1789.5</v>
      </c>
      <c r="E346" s="33">
        <f ca="1">IF(ISNUMBER(F_Udlaan_Bred_Smal[[#This Row],[GDP]]),F_Udlaan_Bred_Smal[[#This Row],[Credit, narrow definition]]/F_Udlaan_Bred_Smal[[#This Row],[GDP]]*100,NA())</f>
        <v>184.9539876442023</v>
      </c>
      <c r="F346" s="33">
        <f ca="1">IF(ISNUMBER(F_Udlaan_Bred_Smal[[#This Row],[Credit, broad definition]]),F_Udlaan_Bred_Smal[[#This Row],[Credit, broad definition]]/F_Udlaan_Bred_Smal[[#This Row],[GDP]]*100,NA())</f>
        <v>245.44644114867032</v>
      </c>
    </row>
    <row r="347" spans="1:6" hidden="1" x14ac:dyDescent="0.25">
      <c r="A347" s="10">
        <v>39933</v>
      </c>
      <c r="B347" s="25">
        <v>3306.5153886429998</v>
      </c>
      <c r="C347" s="25"/>
      <c r="D347" s="25"/>
      <c r="E347" s="33"/>
      <c r="F347" s="33"/>
    </row>
    <row r="348" spans="1:6" hidden="1" x14ac:dyDescent="0.25">
      <c r="A348" s="10">
        <v>39964</v>
      </c>
      <c r="B348" s="25">
        <v>3293.4422705280003</v>
      </c>
      <c r="C348" s="25"/>
      <c r="D348" s="25"/>
      <c r="E348" s="33"/>
      <c r="F348" s="33"/>
    </row>
    <row r="349" spans="1:6" x14ac:dyDescent="0.25">
      <c r="A349" s="10">
        <v>39994</v>
      </c>
      <c r="B349" s="25">
        <v>3312.1840087830001</v>
      </c>
      <c r="C349" s="25">
        <v>4383.7490082036802</v>
      </c>
      <c r="D349" s="25">
        <v>1759.4</v>
      </c>
      <c r="E349" s="33">
        <f ca="1">IF(ISNUMBER(F_Udlaan_Bred_Smal[[#This Row],[GDP]]),F_Udlaan_Bred_Smal[[#This Row],[Credit, narrow definition]]/F_Udlaan_Bred_Smal[[#This Row],[GDP]]*100,NA())</f>
        <v>188.25645156206662</v>
      </c>
      <c r="F349" s="33">
        <f ca="1">IF(ISNUMBER(F_Udlaan_Bred_Smal[[#This Row],[Credit, broad definition]]),F_Udlaan_Bred_Smal[[#This Row],[Credit, broad definition]]/F_Udlaan_Bred_Smal[[#This Row],[GDP]]*100,NA())</f>
        <v>249.16158964440606</v>
      </c>
    </row>
    <row r="350" spans="1:6" hidden="1" x14ac:dyDescent="0.25">
      <c r="A350" s="10">
        <v>40025</v>
      </c>
      <c r="B350" s="25">
        <v>3295.7289975060003</v>
      </c>
      <c r="C350" s="25"/>
      <c r="D350" s="25"/>
      <c r="E350" s="33"/>
      <c r="F350" s="33"/>
    </row>
    <row r="351" spans="1:6" hidden="1" x14ac:dyDescent="0.25">
      <c r="A351" s="10">
        <v>40056</v>
      </c>
      <c r="B351" s="25">
        <v>3297.5775262379998</v>
      </c>
      <c r="C351" s="25"/>
      <c r="D351" s="25"/>
      <c r="E351" s="33"/>
      <c r="F351" s="33"/>
    </row>
    <row r="352" spans="1:6" x14ac:dyDescent="0.25">
      <c r="A352" s="10">
        <v>40086</v>
      </c>
      <c r="B352" s="25">
        <v>3304.7887035740005</v>
      </c>
      <c r="C352" s="25">
        <v>4439.3383826003765</v>
      </c>
      <c r="D352" s="25">
        <v>1734.3</v>
      </c>
      <c r="E352" s="33">
        <f ca="1">IF(ISNUMBER(F_Udlaan_Bred_Smal[[#This Row],[GDP]]),F_Udlaan_Bred_Smal[[#This Row],[Credit, narrow definition]]/F_Udlaan_Bred_Smal[[#This Row],[GDP]]*100,NA())</f>
        <v>190.55461590117054</v>
      </c>
      <c r="F352" s="33">
        <f ca="1">IF(ISNUMBER(F_Udlaan_Bred_Smal[[#This Row],[Credit, broad definition]]),F_Udlaan_Bred_Smal[[#This Row],[Credit, broad definition]]/F_Udlaan_Bred_Smal[[#This Row],[GDP]]*100,NA())</f>
        <v>255.97292178979279</v>
      </c>
    </row>
    <row r="353" spans="1:6" hidden="1" x14ac:dyDescent="0.25">
      <c r="A353" s="10">
        <v>40117</v>
      </c>
      <c r="B353" s="25">
        <v>3300.2577562020001</v>
      </c>
      <c r="C353" s="25"/>
      <c r="D353" s="25"/>
      <c r="E353" s="33"/>
      <c r="F353" s="33"/>
    </row>
    <row r="354" spans="1:6" hidden="1" x14ac:dyDescent="0.25">
      <c r="A354" s="10">
        <v>40147</v>
      </c>
      <c r="B354" s="25">
        <v>3316.0871022059996</v>
      </c>
      <c r="C354" s="25"/>
      <c r="D354" s="25"/>
      <c r="E354" s="33"/>
      <c r="F354" s="33"/>
    </row>
    <row r="355" spans="1:6" x14ac:dyDescent="0.25">
      <c r="A355" s="10">
        <v>40178</v>
      </c>
      <c r="B355" s="25">
        <v>3336.7940693019996</v>
      </c>
      <c r="C355" s="25">
        <v>4486.6410937313058</v>
      </c>
      <c r="D355" s="25">
        <v>1722.1000000000001</v>
      </c>
      <c r="E355" s="33">
        <f ca="1">IF(ISNUMBER(F_Udlaan_Bred_Smal[[#This Row],[GDP]]),F_Udlaan_Bred_Smal[[#This Row],[Credit, narrow definition]]/F_Udlaan_Bred_Smal[[#This Row],[GDP]]*100,NA())</f>
        <v>193.76308398478596</v>
      </c>
      <c r="F355" s="33">
        <f ca="1">IF(ISNUMBER(F_Udlaan_Bred_Smal[[#This Row],[Credit, broad definition]]),F_Udlaan_Bred_Smal[[#This Row],[Credit, broad definition]]/F_Udlaan_Bred_Smal[[#This Row],[GDP]]*100,NA())</f>
        <v>260.53313360033133</v>
      </c>
    </row>
    <row r="356" spans="1:6" hidden="1" x14ac:dyDescent="0.25">
      <c r="A356" s="10">
        <v>40209</v>
      </c>
      <c r="B356" s="25">
        <v>3323.6078474840001</v>
      </c>
      <c r="C356" s="25"/>
      <c r="D356" s="25"/>
      <c r="E356" s="33"/>
      <c r="F356" s="33"/>
    </row>
    <row r="357" spans="1:6" hidden="1" x14ac:dyDescent="0.25">
      <c r="A357" s="10">
        <v>40237</v>
      </c>
      <c r="B357" s="25">
        <v>3337.9484192569998</v>
      </c>
      <c r="C357" s="25"/>
      <c r="D357" s="25"/>
      <c r="E357" s="33"/>
      <c r="F357" s="33"/>
    </row>
    <row r="358" spans="1:6" x14ac:dyDescent="0.25">
      <c r="A358" s="10">
        <v>40268</v>
      </c>
      <c r="B358" s="25">
        <v>3348.1018238299994</v>
      </c>
      <c r="C358" s="25">
        <v>4531.987573458724</v>
      </c>
      <c r="D358" s="25">
        <v>1731.8</v>
      </c>
      <c r="E358" s="33">
        <f ca="1">IF(ISNUMBER(F_Udlaan_Bred_Smal[[#This Row],[GDP]]),F_Udlaan_Bred_Smal[[#This Row],[Credit, narrow definition]]/F_Udlaan_Bred_Smal[[#This Row],[GDP]]*100,NA())</f>
        <v>193.33074395599951</v>
      </c>
      <c r="F358" s="33">
        <f ca="1">IF(ISNUMBER(F_Udlaan_Bred_Smal[[#This Row],[Credit, broad definition]]),F_Udlaan_Bred_Smal[[#This Row],[Credit, broad definition]]/F_Udlaan_Bred_Smal[[#This Row],[GDP]]*100,NA())</f>
        <v>261.69231859676199</v>
      </c>
    </row>
    <row r="359" spans="1:6" hidden="1" x14ac:dyDescent="0.25">
      <c r="A359" s="10">
        <v>40298</v>
      </c>
      <c r="B359" s="25">
        <v>3340.3941049580003</v>
      </c>
      <c r="C359" s="25"/>
      <c r="D359" s="25"/>
      <c r="E359" s="33"/>
      <c r="F359" s="33"/>
    </row>
    <row r="360" spans="1:6" hidden="1" x14ac:dyDescent="0.25">
      <c r="A360" s="10">
        <v>40329</v>
      </c>
      <c r="B360" s="25">
        <v>3344.8330566260001</v>
      </c>
      <c r="C360" s="25"/>
      <c r="D360" s="25"/>
      <c r="E360" s="33"/>
      <c r="F360" s="33"/>
    </row>
    <row r="361" spans="1:6" x14ac:dyDescent="0.25">
      <c r="A361" s="10">
        <v>40359</v>
      </c>
      <c r="B361" s="25">
        <v>3365.8003475459996</v>
      </c>
      <c r="C361" s="25">
        <v>4535.8539622192584</v>
      </c>
      <c r="D361" s="25">
        <v>1759.8000000000002</v>
      </c>
      <c r="E361" s="33">
        <f ca="1">IF(ISNUMBER(F_Udlaan_Bred_Smal[[#This Row],[GDP]]),F_Udlaan_Bred_Smal[[#This Row],[Credit, narrow definition]]/F_Udlaan_Bred_Smal[[#This Row],[GDP]]*100,NA())</f>
        <v>191.26039024582334</v>
      </c>
      <c r="F361" s="33">
        <f ca="1">IF(ISNUMBER(F_Udlaan_Bred_Smal[[#This Row],[Credit, broad definition]]),F_Udlaan_Bred_Smal[[#This Row],[Credit, broad definition]]/F_Udlaan_Bred_Smal[[#This Row],[GDP]]*100,NA())</f>
        <v>257.7482647016285</v>
      </c>
    </row>
    <row r="362" spans="1:6" hidden="1" x14ac:dyDescent="0.25">
      <c r="A362" s="10">
        <v>40390</v>
      </c>
      <c r="B362" s="25">
        <v>3345.6099805509998</v>
      </c>
      <c r="C362" s="25"/>
      <c r="D362" s="25"/>
      <c r="E362" s="33"/>
      <c r="F362" s="33"/>
    </row>
    <row r="363" spans="1:6" hidden="1" x14ac:dyDescent="0.25">
      <c r="A363" s="10">
        <v>40421</v>
      </c>
      <c r="B363" s="25">
        <v>3359.5368290189999</v>
      </c>
      <c r="C363" s="25"/>
      <c r="D363" s="25"/>
      <c r="E363" s="33"/>
      <c r="F363" s="33"/>
    </row>
    <row r="364" spans="1:6" x14ac:dyDescent="0.25">
      <c r="A364" s="10">
        <v>40451</v>
      </c>
      <c r="B364" s="25">
        <v>3361.6717527820001</v>
      </c>
      <c r="C364" s="25">
        <v>4522.3730566560971</v>
      </c>
      <c r="D364" s="25">
        <v>1786.3999999999999</v>
      </c>
      <c r="E364" s="33">
        <f ca="1">IF(ISNUMBER(F_Udlaan_Bred_Smal[[#This Row],[GDP]]),F_Udlaan_Bred_Smal[[#This Row],[Credit, narrow definition]]/F_Udlaan_Bred_Smal[[#This Row],[GDP]]*100,NA())</f>
        <v>188.1813565148903</v>
      </c>
      <c r="F364" s="33">
        <f ca="1">IF(ISNUMBER(F_Udlaan_Bred_Smal[[#This Row],[Credit, broad definition]]),F_Udlaan_Bred_Smal[[#This Row],[Credit, broad definition]]/F_Udlaan_Bred_Smal[[#This Row],[GDP]]*100,NA())</f>
        <v>253.15567939185496</v>
      </c>
    </row>
    <row r="365" spans="1:6" hidden="1" x14ac:dyDescent="0.25">
      <c r="A365" s="10">
        <v>40482</v>
      </c>
      <c r="B365" s="25">
        <v>3350.9031589449996</v>
      </c>
      <c r="C365" s="25"/>
      <c r="D365" s="25"/>
      <c r="E365" s="33"/>
      <c r="F365" s="33"/>
    </row>
    <row r="366" spans="1:6" hidden="1" x14ac:dyDescent="0.25">
      <c r="A366" s="10">
        <v>40512</v>
      </c>
      <c r="B366" s="25">
        <v>3355.2011089619996</v>
      </c>
      <c r="C366" s="25"/>
      <c r="D366" s="25"/>
      <c r="E366" s="33"/>
      <c r="F366" s="33"/>
    </row>
    <row r="367" spans="1:6" x14ac:dyDescent="0.25">
      <c r="A367" s="10">
        <v>40543</v>
      </c>
      <c r="B367" s="25">
        <v>3368.1273989790006</v>
      </c>
      <c r="C367" s="25">
        <v>4504.7904950554293</v>
      </c>
      <c r="D367" s="25">
        <v>1810.9</v>
      </c>
      <c r="E367" s="33">
        <f ca="1">IF(ISNUMBER(F_Udlaan_Bred_Smal[[#This Row],[GDP]]),F_Udlaan_Bred_Smal[[#This Row],[Credit, narrow definition]]/F_Udlaan_Bred_Smal[[#This Row],[GDP]]*100,NA())</f>
        <v>185.99190452145345</v>
      </c>
      <c r="F367" s="33">
        <f ca="1">IF(ISNUMBER(F_Udlaan_Bred_Smal[[#This Row],[Credit, broad definition]]),F_Udlaan_Bred_Smal[[#This Row],[Credit, broad definition]]/F_Udlaan_Bred_Smal[[#This Row],[GDP]]*100,NA())</f>
        <v>248.75976006711741</v>
      </c>
    </row>
    <row r="368" spans="1:6" hidden="1" x14ac:dyDescent="0.25">
      <c r="A368" s="10">
        <v>40574</v>
      </c>
      <c r="B368" s="25">
        <v>3355.4897190649999</v>
      </c>
      <c r="C368" s="25"/>
      <c r="D368" s="25"/>
      <c r="E368" s="33"/>
      <c r="F368" s="33"/>
    </row>
    <row r="369" spans="1:6" hidden="1" x14ac:dyDescent="0.25">
      <c r="A369" s="10">
        <v>40602</v>
      </c>
      <c r="B369" s="25">
        <v>3353.6178640150001</v>
      </c>
      <c r="C369" s="25"/>
      <c r="D369" s="25"/>
      <c r="E369" s="33"/>
      <c r="F369" s="33"/>
    </row>
    <row r="370" spans="1:6" x14ac:dyDescent="0.25">
      <c r="A370" s="10">
        <v>40633</v>
      </c>
      <c r="B370" s="25">
        <v>3361.222511121</v>
      </c>
      <c r="C370" s="25">
        <v>4534.1256018027252</v>
      </c>
      <c r="D370" s="25">
        <v>1830.1000000000001</v>
      </c>
      <c r="E370" s="33">
        <f ca="1">IF(ISNUMBER(F_Udlaan_Bred_Smal[[#This Row],[GDP]]),F_Udlaan_Bred_Smal[[#This Row],[Credit, narrow definition]]/F_Udlaan_Bred_Smal[[#This Row],[GDP]]*100,NA())</f>
        <v>183.66332501617399</v>
      </c>
      <c r="F370" s="33">
        <f ca="1">IF(ISNUMBER(F_Udlaan_Bred_Smal[[#This Row],[Credit, broad definition]]),F_Udlaan_Bred_Smal[[#This Row],[Credit, broad definition]]/F_Udlaan_Bred_Smal[[#This Row],[GDP]]*100,NA())</f>
        <v>247.75288791884185</v>
      </c>
    </row>
    <row r="371" spans="1:6" hidden="1" x14ac:dyDescent="0.25">
      <c r="A371" s="10">
        <v>40663</v>
      </c>
      <c r="B371" s="25">
        <v>3353.5277362249999</v>
      </c>
      <c r="C371" s="25"/>
      <c r="D371" s="25"/>
      <c r="E371" s="33"/>
      <c r="F371" s="33"/>
    </row>
    <row r="372" spans="1:6" hidden="1" x14ac:dyDescent="0.25">
      <c r="A372" s="10">
        <v>40694</v>
      </c>
      <c r="B372" s="25">
        <v>3340.0554619009999</v>
      </c>
      <c r="C372" s="25"/>
      <c r="D372" s="25"/>
      <c r="E372" s="33"/>
      <c r="F372" s="33"/>
    </row>
    <row r="373" spans="1:6" x14ac:dyDescent="0.25">
      <c r="A373" s="10">
        <v>40724</v>
      </c>
      <c r="B373" s="25">
        <v>3349.4751018419997</v>
      </c>
      <c r="C373" s="25">
        <v>4568.5456042549458</v>
      </c>
      <c r="D373" s="25">
        <v>1842.1</v>
      </c>
      <c r="E373" s="33">
        <f ca="1">IF(ISNUMBER(F_Udlaan_Bred_Smal[[#This Row],[GDP]]),F_Udlaan_Bred_Smal[[#This Row],[Credit, narrow definition]]/F_Udlaan_Bred_Smal[[#This Row],[GDP]]*100,NA())</f>
        <v>181.82916789761686</v>
      </c>
      <c r="F373" s="33">
        <f ca="1">IF(ISNUMBER(F_Udlaan_Bred_Smal[[#This Row],[Credit, broad definition]]),F_Udlaan_Bred_Smal[[#This Row],[Credit, broad definition]]/F_Udlaan_Bred_Smal[[#This Row],[GDP]]*100,NA())</f>
        <v>248.00746996661127</v>
      </c>
    </row>
    <row r="374" spans="1:6" hidden="1" x14ac:dyDescent="0.25">
      <c r="A374" s="10">
        <v>40755</v>
      </c>
      <c r="B374" s="25">
        <v>3335.6158412199998</v>
      </c>
      <c r="C374" s="25"/>
      <c r="D374" s="25"/>
      <c r="E374" s="33"/>
      <c r="F374" s="33"/>
    </row>
    <row r="375" spans="1:6" hidden="1" x14ac:dyDescent="0.25">
      <c r="A375" s="10">
        <v>40786</v>
      </c>
      <c r="B375" s="25">
        <v>3339.347691636</v>
      </c>
      <c r="C375" s="25"/>
      <c r="D375" s="25"/>
      <c r="E375" s="33"/>
      <c r="F375" s="33"/>
    </row>
    <row r="376" spans="1:6" x14ac:dyDescent="0.25">
      <c r="A376" s="10">
        <v>40816</v>
      </c>
      <c r="B376" s="25">
        <v>3349.1503111509996</v>
      </c>
      <c r="C376" s="25">
        <v>4678.8897630298979</v>
      </c>
      <c r="D376" s="25">
        <v>1842.8000000000002</v>
      </c>
      <c r="E376" s="33">
        <f ca="1">IF(ISNUMBER(F_Udlaan_Bred_Smal[[#This Row],[GDP]]),F_Udlaan_Bred_Smal[[#This Row],[Credit, narrow definition]]/F_Udlaan_Bred_Smal[[#This Row],[GDP]]*100,NA())</f>
        <v>181.74247401513998</v>
      </c>
      <c r="F376" s="33">
        <f ca="1">IF(ISNUMBER(F_Udlaan_Bred_Smal[[#This Row],[Credit, broad definition]]),F_Udlaan_Bred_Smal[[#This Row],[Credit, broad definition]]/F_Udlaan_Bred_Smal[[#This Row],[GDP]]*100,NA())</f>
        <v>253.90111585792803</v>
      </c>
    </row>
    <row r="377" spans="1:6" hidden="1" x14ac:dyDescent="0.25">
      <c r="A377" s="10">
        <v>40847</v>
      </c>
      <c r="B377" s="25">
        <v>3345.9144773909998</v>
      </c>
      <c r="C377" s="25"/>
      <c r="D377" s="25"/>
      <c r="E377" s="33"/>
      <c r="F377" s="33"/>
    </row>
    <row r="378" spans="1:6" hidden="1" x14ac:dyDescent="0.25">
      <c r="A378" s="10">
        <v>40877</v>
      </c>
      <c r="B378" s="25">
        <v>3347.5570294919999</v>
      </c>
      <c r="C378" s="25"/>
      <c r="D378" s="25"/>
      <c r="E378" s="33"/>
      <c r="F378" s="33"/>
    </row>
    <row r="379" spans="1:6" x14ac:dyDescent="0.25">
      <c r="A379" s="10">
        <v>40908</v>
      </c>
      <c r="B379" s="25">
        <v>3352.6911618360004</v>
      </c>
      <c r="C379" s="25">
        <v>4728.7024920200347</v>
      </c>
      <c r="D379" s="25">
        <v>1846.8</v>
      </c>
      <c r="E379" s="33">
        <f ca="1">IF(ISNUMBER(F_Udlaan_Bred_Smal[[#This Row],[GDP]]),F_Udlaan_Bred_Smal[[#This Row],[Credit, narrow definition]]/F_Udlaan_Bred_Smal[[#This Row],[GDP]]*100,NA())</f>
        <v>181.54056540155946</v>
      </c>
      <c r="F379" s="33">
        <f ca="1">IF(ISNUMBER(F_Udlaan_Bred_Smal[[#This Row],[Credit, broad definition]]),F_Udlaan_Bred_Smal[[#This Row],[Credit, broad definition]]/F_Udlaan_Bred_Smal[[#This Row],[GDP]]*100,NA())</f>
        <v>256.04843469894058</v>
      </c>
    </row>
    <row r="380" spans="1:6" hidden="1" x14ac:dyDescent="0.25">
      <c r="A380" s="10">
        <v>40939</v>
      </c>
      <c r="B380" s="25">
        <v>3344.363675046</v>
      </c>
      <c r="C380" s="25"/>
      <c r="D380" s="25"/>
      <c r="E380" s="33"/>
      <c r="F380" s="33"/>
    </row>
    <row r="381" spans="1:6" hidden="1" x14ac:dyDescent="0.25">
      <c r="A381" s="10">
        <v>40968</v>
      </c>
      <c r="B381" s="25">
        <v>3345.471503798</v>
      </c>
      <c r="C381" s="25"/>
      <c r="D381" s="25"/>
      <c r="E381" s="33"/>
      <c r="F381" s="33"/>
    </row>
    <row r="382" spans="1:6" x14ac:dyDescent="0.25">
      <c r="A382" s="10">
        <v>40999</v>
      </c>
      <c r="B382" s="25">
        <v>3359.2143663750003</v>
      </c>
      <c r="C382" s="25">
        <v>4789.3018328963526</v>
      </c>
      <c r="D382" s="25">
        <v>1854.6999999999998</v>
      </c>
      <c r="E382" s="33">
        <f ca="1">IF(ISNUMBER(F_Udlaan_Bred_Smal[[#This Row],[GDP]]),F_Udlaan_Bred_Smal[[#This Row],[Credit, narrow definition]]/F_Udlaan_Bred_Smal[[#This Row],[GDP]]*100,NA())</f>
        <v>181.11901473958056</v>
      </c>
      <c r="F382" s="33">
        <f ca="1">IF(ISNUMBER(F_Udlaan_Bred_Smal[[#This Row],[Credit, broad definition]]),F_Udlaan_Bred_Smal[[#This Row],[Credit, broad definition]]/F_Udlaan_Bred_Smal[[#This Row],[GDP]]*100,NA())</f>
        <v>258.225148697706</v>
      </c>
    </row>
    <row r="383" spans="1:6" hidden="1" x14ac:dyDescent="0.25">
      <c r="A383" s="10">
        <v>41029</v>
      </c>
      <c r="B383" s="25">
        <v>3361.9272252639998</v>
      </c>
      <c r="C383" s="25"/>
      <c r="D383" s="25"/>
      <c r="E383" s="33"/>
      <c r="F383" s="33"/>
    </row>
    <row r="384" spans="1:6" hidden="1" x14ac:dyDescent="0.25">
      <c r="A384" s="10">
        <v>41060</v>
      </c>
      <c r="B384" s="25">
        <v>3352.8789468909999</v>
      </c>
      <c r="C384" s="25"/>
      <c r="D384" s="25"/>
      <c r="E384" s="33"/>
      <c r="F384" s="33"/>
    </row>
    <row r="385" spans="1:6" x14ac:dyDescent="0.25">
      <c r="A385" s="10">
        <v>41090</v>
      </c>
      <c r="B385" s="25">
        <v>3368.208983003</v>
      </c>
      <c r="C385" s="25">
        <v>4816.7736153891274</v>
      </c>
      <c r="D385" s="25">
        <v>1865.8</v>
      </c>
      <c r="E385" s="33">
        <f ca="1">IF(ISNUMBER(F_Udlaan_Bred_Smal[[#This Row],[GDP]]),F_Udlaan_Bred_Smal[[#This Row],[Credit, narrow definition]]/F_Udlaan_Bred_Smal[[#This Row],[GDP]]*100,NA())</f>
        <v>180.5235814665559</v>
      </c>
      <c r="F385" s="33">
        <f ca="1">IF(ISNUMBER(F_Udlaan_Bred_Smal[[#This Row],[Credit, broad definition]]),F_Udlaan_Bred_Smal[[#This Row],[Credit, broad definition]]/F_Udlaan_Bred_Smal[[#This Row],[GDP]]*100,NA())</f>
        <v>258.16130428712228</v>
      </c>
    </row>
    <row r="386" spans="1:6" hidden="1" x14ac:dyDescent="0.25">
      <c r="A386" s="10">
        <v>41121</v>
      </c>
      <c r="B386" s="25">
        <v>3349.3680815140001</v>
      </c>
      <c r="C386" s="25"/>
      <c r="D386" s="25"/>
      <c r="E386" s="33"/>
      <c r="F386" s="33"/>
    </row>
    <row r="387" spans="1:6" hidden="1" x14ac:dyDescent="0.25">
      <c r="A387" s="10">
        <v>41152</v>
      </c>
      <c r="B387" s="25">
        <v>3340.5521941880006</v>
      </c>
      <c r="C387" s="25"/>
      <c r="D387" s="25"/>
      <c r="E387" s="33"/>
      <c r="F387" s="33"/>
    </row>
    <row r="388" spans="1:6" x14ac:dyDescent="0.25">
      <c r="A388" s="10">
        <v>41182</v>
      </c>
      <c r="B388" s="25">
        <v>3348.4268771769994</v>
      </c>
      <c r="C388" s="25">
        <v>4803.402771020621</v>
      </c>
      <c r="D388" s="25">
        <v>1883.4</v>
      </c>
      <c r="E388" s="33">
        <f ca="1">IF(ISNUMBER(F_Udlaan_Bred_Smal[[#This Row],[GDP]]),F_Udlaan_Bred_Smal[[#This Row],[Credit, narrow definition]]/F_Udlaan_Bred_Smal[[#This Row],[GDP]]*100,NA())</f>
        <v>177.78628422942546</v>
      </c>
      <c r="F388" s="33">
        <f ca="1">IF(ISNUMBER(F_Udlaan_Bred_Smal[[#This Row],[Credit, broad definition]]),F_Udlaan_Bred_Smal[[#This Row],[Credit, broad definition]]/F_Udlaan_Bred_Smal[[#This Row],[GDP]]*100,NA())</f>
        <v>255.03890681855265</v>
      </c>
    </row>
    <row r="389" spans="1:6" hidden="1" x14ac:dyDescent="0.25">
      <c r="A389" s="10">
        <v>41213</v>
      </c>
      <c r="B389" s="25">
        <v>3334.659583737</v>
      </c>
      <c r="C389" s="25"/>
      <c r="D389" s="25"/>
      <c r="E389" s="33"/>
      <c r="F389" s="33"/>
    </row>
    <row r="390" spans="1:6" hidden="1" x14ac:dyDescent="0.25">
      <c r="A390" s="10">
        <v>41243</v>
      </c>
      <c r="B390" s="25">
        <v>3337.9528205649999</v>
      </c>
      <c r="C390" s="25"/>
      <c r="D390" s="25"/>
      <c r="E390" s="33"/>
      <c r="F390" s="33"/>
    </row>
    <row r="391" spans="1:6" x14ac:dyDescent="0.25">
      <c r="A391" s="10">
        <v>41274</v>
      </c>
      <c r="B391" s="25">
        <v>3339.283616622</v>
      </c>
      <c r="C391" s="25">
        <v>4875.5370983272187</v>
      </c>
      <c r="D391" s="25">
        <v>1895</v>
      </c>
      <c r="E391" s="33">
        <f ca="1">IF(ISNUMBER(F_Udlaan_Bred_Smal[[#This Row],[GDP]]),F_Udlaan_Bred_Smal[[#This Row],[Credit, narrow definition]]/F_Udlaan_Bred_Smal[[#This Row],[GDP]]*100,NA())</f>
        <v>176.21549428084433</v>
      </c>
      <c r="F391" s="33">
        <f ca="1">IF(ISNUMBER(F_Udlaan_Bred_Smal[[#This Row],[Credit, broad definition]]),F_Udlaan_Bred_Smal[[#This Row],[Credit, broad definition]]/F_Udlaan_Bred_Smal[[#This Row],[GDP]]*100,NA())</f>
        <v>257.2842795951039</v>
      </c>
    </row>
    <row r="392" spans="1:6" hidden="1" x14ac:dyDescent="0.25">
      <c r="A392" s="10">
        <v>41305</v>
      </c>
      <c r="B392" s="25">
        <v>3326.3539311300001</v>
      </c>
      <c r="C392" s="25"/>
      <c r="D392" s="25"/>
      <c r="E392" s="33"/>
      <c r="F392" s="33"/>
    </row>
    <row r="393" spans="1:6" hidden="1" x14ac:dyDescent="0.25">
      <c r="A393" s="10">
        <v>41333</v>
      </c>
      <c r="B393" s="25">
        <v>3332.6545918860002</v>
      </c>
      <c r="C393" s="25"/>
      <c r="D393" s="25"/>
      <c r="E393" s="33"/>
      <c r="F393" s="33"/>
    </row>
    <row r="394" spans="1:6" x14ac:dyDescent="0.25">
      <c r="A394" s="10">
        <v>41364</v>
      </c>
      <c r="B394" s="25">
        <v>3337.3337179749997</v>
      </c>
      <c r="C394" s="25">
        <v>4862.2165652827243</v>
      </c>
      <c r="D394" s="25">
        <v>1901.7</v>
      </c>
      <c r="E394" s="33">
        <f ca="1">IF(ISNUMBER(F_Udlaan_Bred_Smal[[#This Row],[GDP]]),F_Udlaan_Bred_Smal[[#This Row],[Credit, narrow definition]]/F_Udlaan_Bred_Smal[[#This Row],[GDP]]*100,NA())</f>
        <v>175.49212378266813</v>
      </c>
      <c r="F394" s="33">
        <f ca="1">IF(ISNUMBER(F_Udlaan_Bred_Smal[[#This Row],[Credit, broad definition]]),F_Udlaan_Bred_Smal[[#This Row],[Credit, broad definition]]/F_Udlaan_Bred_Smal[[#This Row],[GDP]]*100,NA())</f>
        <v>255.677371051308</v>
      </c>
    </row>
    <row r="395" spans="1:6" hidden="1" x14ac:dyDescent="0.25">
      <c r="A395" s="10">
        <v>41394</v>
      </c>
      <c r="B395" s="25">
        <v>3330.2785608989998</v>
      </c>
      <c r="C395" s="25"/>
      <c r="D395" s="25"/>
      <c r="E395" s="33"/>
      <c r="F395" s="33"/>
    </row>
    <row r="396" spans="1:6" hidden="1" x14ac:dyDescent="0.25">
      <c r="A396" s="10">
        <v>41425</v>
      </c>
      <c r="B396" s="25">
        <v>3336.0826599060001</v>
      </c>
      <c r="C396" s="25"/>
      <c r="D396" s="25"/>
      <c r="E396" s="33"/>
      <c r="F396" s="33"/>
    </row>
    <row r="397" spans="1:6" x14ac:dyDescent="0.25">
      <c r="A397" s="10">
        <v>41455</v>
      </c>
      <c r="B397" s="25">
        <v>3338.1412481850002</v>
      </c>
      <c r="C397" s="25">
        <v>4842.8023975146807</v>
      </c>
      <c r="D397" s="25">
        <v>1911.5</v>
      </c>
      <c r="E397" s="33">
        <f ca="1">IF(ISNUMBER(F_Udlaan_Bred_Smal[[#This Row],[GDP]]),F_Udlaan_Bred_Smal[[#This Row],[Credit, narrow definition]]/F_Udlaan_Bred_Smal[[#This Row],[GDP]]*100,NA())</f>
        <v>174.63464547135757</v>
      </c>
      <c r="F397" s="33">
        <f ca="1">IF(ISNUMBER(F_Udlaan_Bred_Smal[[#This Row],[Credit, broad definition]]),F_Udlaan_Bred_Smal[[#This Row],[Credit, broad definition]]/F_Udlaan_Bred_Smal[[#This Row],[GDP]]*100,NA())</f>
        <v>253.35089707113161</v>
      </c>
    </row>
    <row r="398" spans="1:6" hidden="1" x14ac:dyDescent="0.25">
      <c r="A398" s="10">
        <v>41486</v>
      </c>
      <c r="B398" s="25">
        <v>3325.2022333190002</v>
      </c>
      <c r="C398" s="25"/>
      <c r="D398" s="25"/>
      <c r="E398" s="33"/>
      <c r="F398" s="33"/>
    </row>
    <row r="399" spans="1:6" hidden="1" x14ac:dyDescent="0.25">
      <c r="A399" s="10">
        <v>41517</v>
      </c>
      <c r="B399" s="25">
        <v>3332.0455375830002</v>
      </c>
      <c r="C399" s="25"/>
      <c r="D399" s="25"/>
      <c r="E399" s="33"/>
      <c r="F399" s="33"/>
    </row>
    <row r="400" spans="1:6" x14ac:dyDescent="0.25">
      <c r="A400" s="10">
        <v>41547</v>
      </c>
      <c r="B400" s="25">
        <v>3341.9001638079999</v>
      </c>
      <c r="C400" s="25">
        <v>4842.2493515096903</v>
      </c>
      <c r="D400" s="25">
        <v>1919.6000000000001</v>
      </c>
      <c r="E400" s="33">
        <f ca="1">IF(ISNUMBER(F_Udlaan_Bred_Smal[[#This Row],[GDP]]),F_Udlaan_Bred_Smal[[#This Row],[Credit, narrow definition]]/F_Udlaan_Bred_Smal[[#This Row],[GDP]]*100,NA())</f>
        <v>174.09356969201914</v>
      </c>
      <c r="F400" s="33">
        <f ca="1">IF(ISNUMBER(F_Udlaan_Bred_Smal[[#This Row],[Credit, broad definition]]),F_Udlaan_Bred_Smal[[#This Row],[Credit, broad definition]]/F_Udlaan_Bred_Smal[[#This Row],[GDP]]*100,NA())</f>
        <v>252.25303977441604</v>
      </c>
    </row>
    <row r="401" spans="1:6" hidden="1" x14ac:dyDescent="0.25">
      <c r="A401" s="10">
        <v>41578</v>
      </c>
      <c r="B401" s="25">
        <v>3328.323522346941</v>
      </c>
      <c r="C401" s="25"/>
      <c r="D401" s="25"/>
      <c r="E401" s="33"/>
      <c r="F401" s="33"/>
    </row>
    <row r="402" spans="1:6" hidden="1" x14ac:dyDescent="0.25">
      <c r="A402" s="10">
        <v>41608</v>
      </c>
      <c r="B402" s="25">
        <v>3337.125483999871</v>
      </c>
      <c r="C402" s="25"/>
      <c r="D402" s="25"/>
      <c r="E402" s="33"/>
      <c r="F402" s="33"/>
    </row>
    <row r="403" spans="1:6" x14ac:dyDescent="0.25">
      <c r="A403" s="10">
        <v>41639</v>
      </c>
      <c r="B403" s="25">
        <v>3340.5813706953131</v>
      </c>
      <c r="C403" s="25">
        <v>4751.4796826927659</v>
      </c>
      <c r="D403" s="25">
        <v>1929.7</v>
      </c>
      <c r="E403" s="33">
        <f ca="1">IF(ISNUMBER(F_Udlaan_Bred_Smal[[#This Row],[GDP]]),F_Udlaan_Bred_Smal[[#This Row],[Credit, narrow definition]]/F_Udlaan_Bred_Smal[[#This Row],[GDP]]*100,NA())</f>
        <v>173.11402656865386</v>
      </c>
      <c r="F403" s="33">
        <f ca="1">IF(ISNUMBER(F_Udlaan_Bred_Smal[[#This Row],[Credit, broad definition]]),F_Udlaan_Bred_Smal[[#This Row],[Credit, broad definition]]/F_Udlaan_Bred_Smal[[#This Row],[GDP]]*100,NA())</f>
        <v>246.22893106144818</v>
      </c>
    </row>
    <row r="404" spans="1:6" hidden="1" x14ac:dyDescent="0.25">
      <c r="A404" s="10">
        <v>41670</v>
      </c>
      <c r="B404" s="25">
        <v>3323.452710164323</v>
      </c>
      <c r="C404" s="25"/>
      <c r="D404" s="25"/>
      <c r="E404" s="33"/>
      <c r="F404" s="33"/>
    </row>
    <row r="405" spans="1:6" hidden="1" x14ac:dyDescent="0.25">
      <c r="A405" s="10">
        <v>41698</v>
      </c>
      <c r="B405" s="25">
        <v>3322.6092664114021</v>
      </c>
      <c r="C405" s="25"/>
      <c r="D405" s="25"/>
      <c r="E405" s="33"/>
      <c r="F405" s="33"/>
    </row>
    <row r="406" spans="1:6" x14ac:dyDescent="0.25">
      <c r="A406" s="10">
        <v>41729</v>
      </c>
      <c r="B406" s="25">
        <v>3342.3053361848688</v>
      </c>
      <c r="C406" s="25">
        <v>4778.1035013219389</v>
      </c>
      <c r="D406" s="25">
        <v>1945</v>
      </c>
      <c r="E406" s="33">
        <f ca="1">IF(ISNUMBER(F_Udlaan_Bred_Smal[[#This Row],[GDP]]),F_Udlaan_Bred_Smal[[#This Row],[Credit, narrow definition]]/F_Udlaan_Bred_Smal[[#This Row],[GDP]]*100,NA())</f>
        <v>171.8408913205588</v>
      </c>
      <c r="F406" s="33">
        <f ca="1">IF(ISNUMBER(F_Udlaan_Bred_Smal[[#This Row],[Credit, broad definition]]),F_Udlaan_Bred_Smal[[#This Row],[Credit, broad definition]]/F_Udlaan_Bred_Smal[[#This Row],[GDP]]*100,NA())</f>
        <v>245.66084839701486</v>
      </c>
    </row>
    <row r="407" spans="1:6" hidden="1" x14ac:dyDescent="0.25">
      <c r="A407" s="10">
        <v>41759</v>
      </c>
      <c r="B407" s="25">
        <v>3329.2372550138402</v>
      </c>
      <c r="C407" s="25"/>
      <c r="D407" s="25"/>
      <c r="E407" s="33"/>
      <c r="F407" s="33"/>
    </row>
    <row r="408" spans="1:6" hidden="1" x14ac:dyDescent="0.25">
      <c r="A408" s="10">
        <v>41790</v>
      </c>
      <c r="B408" s="25">
        <v>3325.7245599562489</v>
      </c>
      <c r="C408" s="25"/>
      <c r="D408" s="25"/>
      <c r="E408" s="33"/>
      <c r="F408" s="33"/>
    </row>
    <row r="409" spans="1:6" x14ac:dyDescent="0.25">
      <c r="A409" s="10">
        <v>41820</v>
      </c>
      <c r="B409" s="25">
        <v>3331.3239180074497</v>
      </c>
      <c r="C409" s="25">
        <v>4756.8210674064994</v>
      </c>
      <c r="D409" s="25">
        <v>1952.7</v>
      </c>
      <c r="E409" s="33">
        <f ca="1">IF(ISNUMBER(F_Udlaan_Bred_Smal[[#This Row],[GDP]]),F_Udlaan_Bred_Smal[[#This Row],[Credit, narrow definition]]/F_Udlaan_Bred_Smal[[#This Row],[GDP]]*100,NA())</f>
        <v>170.60090735942285</v>
      </c>
      <c r="F409" s="33">
        <f ca="1">IF(ISNUMBER(F_Udlaan_Bred_Smal[[#This Row],[Credit, broad definition]]),F_Udlaan_Bred_Smal[[#This Row],[Credit, broad definition]]/F_Udlaan_Bred_Smal[[#This Row],[GDP]]*100,NA())</f>
        <v>243.60224650005117</v>
      </c>
    </row>
    <row r="410" spans="1:6" hidden="1" x14ac:dyDescent="0.25">
      <c r="A410" s="10">
        <v>41851</v>
      </c>
      <c r="B410" s="25">
        <v>3320.86662788473</v>
      </c>
      <c r="C410" s="25"/>
      <c r="D410" s="25"/>
      <c r="E410" s="33"/>
      <c r="F410" s="33"/>
    </row>
    <row r="411" spans="1:6" hidden="1" x14ac:dyDescent="0.25">
      <c r="A411" s="10">
        <v>41882</v>
      </c>
      <c r="B411" s="25">
        <v>3328.0256080147801</v>
      </c>
      <c r="C411" s="25"/>
      <c r="D411" s="25"/>
      <c r="E411" s="33"/>
      <c r="F411" s="33"/>
    </row>
    <row r="412" spans="1:6" x14ac:dyDescent="0.25">
      <c r="A412" s="10">
        <v>41912</v>
      </c>
      <c r="B412" s="25">
        <v>3339.3655040141462</v>
      </c>
      <c r="C412" s="25">
        <v>4878.0944512142887</v>
      </c>
      <c r="D412" s="25">
        <v>1964.2</v>
      </c>
      <c r="E412" s="33">
        <f ca="1">IF(ISNUMBER(F_Udlaan_Bred_Smal[[#This Row],[GDP]]),F_Udlaan_Bred_Smal[[#This Row],[Credit, narrow definition]]/F_Udlaan_Bred_Smal[[#This Row],[GDP]]*100,NA())</f>
        <v>170.01148070533276</v>
      </c>
      <c r="F412" s="33">
        <f ca="1">IF(ISNUMBER(F_Udlaan_Bred_Smal[[#This Row],[Credit, broad definition]]),F_Udlaan_Bred_Smal[[#This Row],[Credit, broad definition]]/F_Udlaan_Bred_Smal[[#This Row],[GDP]]*100,NA())</f>
        <v>248.35019097924288</v>
      </c>
    </row>
    <row r="413" spans="1:6" hidden="1" x14ac:dyDescent="0.25">
      <c r="A413" s="10">
        <v>41943</v>
      </c>
      <c r="B413" s="25">
        <v>3336.0026244441142</v>
      </c>
      <c r="C413" s="25"/>
      <c r="D413" s="25"/>
      <c r="E413" s="33"/>
      <c r="F413" s="33"/>
    </row>
    <row r="414" spans="1:6" hidden="1" x14ac:dyDescent="0.25">
      <c r="A414" s="10">
        <v>41973</v>
      </c>
      <c r="B414" s="25">
        <v>3337.5401838173257</v>
      </c>
      <c r="C414" s="25"/>
      <c r="D414" s="25"/>
      <c r="E414" s="33"/>
      <c r="F414" s="33"/>
    </row>
    <row r="415" spans="1:6" x14ac:dyDescent="0.25">
      <c r="A415" s="10">
        <v>42004</v>
      </c>
      <c r="B415" s="25">
        <v>3352.8969257531598</v>
      </c>
      <c r="C415" s="25">
        <v>4896.621311720377</v>
      </c>
      <c r="D415" s="25">
        <v>1981.2</v>
      </c>
      <c r="E415" s="33">
        <f ca="1">IF(ISNUMBER(F_Udlaan_Bred_Smal[[#This Row],[GDP]]),F_Udlaan_Bred_Smal[[#This Row],[Credit, narrow definition]]/F_Udlaan_Bred_Smal[[#This Row],[GDP]]*100,NA())</f>
        <v>169.23566150581263</v>
      </c>
      <c r="F415" s="33">
        <f ca="1">IF(ISNUMBER(F_Udlaan_Bred_Smal[[#This Row],[Credit, broad definition]]),F_Udlaan_Bred_Smal[[#This Row],[Credit, broad definition]]/F_Udlaan_Bred_Smal[[#This Row],[GDP]]*100,NA())</f>
        <v>247.15431615790317</v>
      </c>
    </row>
    <row r="416" spans="1:6" hidden="1" x14ac:dyDescent="0.25">
      <c r="A416" s="10">
        <v>42035</v>
      </c>
      <c r="B416" s="25">
        <v>3334.6133328729584</v>
      </c>
      <c r="C416" s="25"/>
      <c r="D416" s="25"/>
      <c r="E416" s="33"/>
      <c r="F416" s="33"/>
    </row>
    <row r="417" spans="1:6" hidden="1" x14ac:dyDescent="0.25">
      <c r="A417" s="10">
        <v>42063</v>
      </c>
      <c r="B417" s="25">
        <v>3334.4706141211882</v>
      </c>
      <c r="C417" s="25"/>
      <c r="D417" s="25"/>
      <c r="E417" s="33"/>
      <c r="F417" s="33"/>
    </row>
    <row r="418" spans="1:6" x14ac:dyDescent="0.25">
      <c r="A418" s="10">
        <v>42094</v>
      </c>
      <c r="B418" s="25">
        <v>3355.7522869381069</v>
      </c>
      <c r="C418" s="25">
        <v>4939.4522608363613</v>
      </c>
      <c r="D418" s="25">
        <v>1997.5</v>
      </c>
      <c r="E418" s="33">
        <f ca="1">IF(ISNUMBER(F_Udlaan_Bred_Smal[[#This Row],[GDP]]),F_Udlaan_Bred_Smal[[#This Row],[Credit, narrow definition]]/F_Udlaan_Bred_Smal[[#This Row],[GDP]]*100,NA())</f>
        <v>167.99761136110675</v>
      </c>
      <c r="F418" s="33">
        <f ca="1">IF(ISNUMBER(F_Udlaan_Bred_Smal[[#This Row],[Credit, broad definition]]),F_Udlaan_Bred_Smal[[#This Row],[Credit, broad definition]]/F_Udlaan_Bred_Smal[[#This Row],[GDP]]*100,NA())</f>
        <v>247.28171518580032</v>
      </c>
    </row>
    <row r="419" spans="1:6" hidden="1" x14ac:dyDescent="0.25">
      <c r="A419" s="10">
        <v>42124</v>
      </c>
      <c r="B419" s="25">
        <v>3353.4778470477268</v>
      </c>
      <c r="C419" s="25"/>
      <c r="D419" s="25"/>
      <c r="E419" s="33"/>
      <c r="F419" s="33"/>
    </row>
    <row r="420" spans="1:6" hidden="1" x14ac:dyDescent="0.25">
      <c r="A420" s="10">
        <v>42155</v>
      </c>
      <c r="B420" s="25">
        <v>3356.2650480628968</v>
      </c>
      <c r="C420" s="25"/>
      <c r="D420" s="25"/>
      <c r="E420" s="33"/>
      <c r="F420" s="33"/>
    </row>
    <row r="421" spans="1:6" x14ac:dyDescent="0.25">
      <c r="A421" s="10">
        <v>42185</v>
      </c>
      <c r="B421" s="25">
        <v>3366.5077382644831</v>
      </c>
      <c r="C421" s="25">
        <v>4920.7008479602864</v>
      </c>
      <c r="D421" s="25">
        <v>2015.8000000000002</v>
      </c>
      <c r="E421" s="33">
        <f ca="1">IF(ISNUMBER(F_Udlaan_Bred_Smal[[#This Row],[GDP]]),F_Udlaan_Bred_Smal[[#This Row],[Credit, narrow definition]]/F_Udlaan_Bred_Smal[[#This Row],[GDP]]*100,NA())</f>
        <v>167.00603920351637</v>
      </c>
      <c r="F421" s="33">
        <f ca="1">IF(ISNUMBER(F_Udlaan_Bred_Smal[[#This Row],[Credit, broad definition]]),F_Udlaan_Bred_Smal[[#This Row],[Credit, broad definition]]/F_Udlaan_Bred_Smal[[#This Row],[GDP]]*100,NA())</f>
        <v>244.10660025599196</v>
      </c>
    </row>
    <row r="422" spans="1:6" hidden="1" x14ac:dyDescent="0.25">
      <c r="A422" s="10">
        <v>42216</v>
      </c>
      <c r="B422" s="25">
        <v>3358.7819506301234</v>
      </c>
      <c r="C422" s="25"/>
      <c r="D422" s="25"/>
      <c r="E422" s="33"/>
      <c r="F422" s="33"/>
    </row>
    <row r="423" spans="1:6" hidden="1" x14ac:dyDescent="0.25">
      <c r="A423" s="10">
        <v>42247</v>
      </c>
      <c r="B423" s="25">
        <v>3366.9829573654242</v>
      </c>
      <c r="C423" s="25"/>
      <c r="D423" s="25"/>
      <c r="E423" s="33"/>
      <c r="F423" s="33"/>
    </row>
    <row r="424" spans="1:6" x14ac:dyDescent="0.25">
      <c r="A424" s="10">
        <v>42277</v>
      </c>
      <c r="B424" s="25">
        <v>3372.6157403625507</v>
      </c>
      <c r="C424" s="25">
        <v>4997.8230702881283</v>
      </c>
      <c r="D424" s="25">
        <v>2028</v>
      </c>
      <c r="E424" s="33">
        <f ca="1">IF(ISNUMBER(F_Udlaan_Bred_Smal[[#This Row],[GDP]]),F_Udlaan_Bred_Smal[[#This Row],[Credit, narrow definition]]/F_Udlaan_Bred_Smal[[#This Row],[GDP]]*100,NA())</f>
        <v>166.30255129992852</v>
      </c>
      <c r="F424" s="33">
        <f ca="1">IF(ISNUMBER(F_Udlaan_Bred_Smal[[#This Row],[Credit, broad definition]]),F_Udlaan_Bred_Smal[[#This Row],[Credit, broad definition]]/F_Udlaan_Bred_Smal[[#This Row],[GDP]]*100,NA())</f>
        <v>246.44097979724498</v>
      </c>
    </row>
    <row r="425" spans="1:6" hidden="1" x14ac:dyDescent="0.25">
      <c r="A425" s="10">
        <v>42308</v>
      </c>
      <c r="B425" s="25">
        <v>3369.1765665131006</v>
      </c>
      <c r="C425" s="25"/>
      <c r="D425" s="25"/>
      <c r="E425" s="33"/>
      <c r="F425" s="33"/>
    </row>
    <row r="426" spans="1:6" hidden="1" x14ac:dyDescent="0.25">
      <c r="A426" s="10">
        <v>42338</v>
      </c>
      <c r="B426" s="25">
        <v>3372.0587176147706</v>
      </c>
      <c r="C426" s="25"/>
      <c r="D426" s="25"/>
      <c r="E426" s="33"/>
      <c r="F426" s="33"/>
    </row>
    <row r="427" spans="1:6" x14ac:dyDescent="0.25">
      <c r="A427" s="10">
        <v>42369</v>
      </c>
      <c r="B427" s="25">
        <v>3374.1960108965759</v>
      </c>
      <c r="C427" s="25">
        <v>4994.1422686554233</v>
      </c>
      <c r="D427" s="25">
        <v>2036.4</v>
      </c>
      <c r="E427" s="33">
        <f ca="1">IF(ISNUMBER(F_Udlaan_Bred_Smal[[#This Row],[GDP]]),F_Udlaan_Bred_Smal[[#This Row],[Credit, narrow definition]]/F_Udlaan_Bred_Smal[[#This Row],[GDP]]*100,NA())</f>
        <v>165.69416671069413</v>
      </c>
      <c r="F427" s="33">
        <f ca="1">IF(ISNUMBER(F_Udlaan_Bred_Smal[[#This Row],[Credit, broad definition]]),F_Udlaan_Bred_Smal[[#This Row],[Credit, broad definition]]/F_Udlaan_Bred_Smal[[#This Row],[GDP]]*100,NA())</f>
        <v>245.24367848435585</v>
      </c>
    </row>
    <row r="428" spans="1:6" hidden="1" x14ac:dyDescent="0.25">
      <c r="A428" s="10">
        <v>42400</v>
      </c>
      <c r="B428" s="25">
        <v>3369.5749962323262</v>
      </c>
      <c r="C428" s="25"/>
      <c r="D428" s="25"/>
      <c r="E428" s="33"/>
      <c r="F428" s="33"/>
    </row>
    <row r="429" spans="1:6" hidden="1" x14ac:dyDescent="0.25">
      <c r="A429" s="10">
        <v>42429</v>
      </c>
      <c r="B429" s="25">
        <v>3374.5873315978956</v>
      </c>
      <c r="C429" s="25"/>
      <c r="D429" s="25"/>
      <c r="E429" s="33"/>
      <c r="F429" s="33"/>
    </row>
    <row r="430" spans="1:6" x14ac:dyDescent="0.25">
      <c r="A430" s="10">
        <v>42460</v>
      </c>
      <c r="B430" s="25">
        <v>3389.0946509806936</v>
      </c>
      <c r="C430" s="25">
        <v>5011.3037069709308</v>
      </c>
      <c r="D430" s="25">
        <v>2045.3</v>
      </c>
      <c r="E430" s="33">
        <f ca="1">IF(ISNUMBER(F_Udlaan_Bred_Smal[[#This Row],[GDP]]),F_Udlaan_Bred_Smal[[#This Row],[Credit, narrow definition]]/F_Udlaan_Bred_Smal[[#This Row],[GDP]]*100,NA())</f>
        <v>165.70159150152514</v>
      </c>
      <c r="F430" s="33">
        <f ca="1">IF(ISNUMBER(F_Udlaan_Bred_Smal[[#This Row],[Credit, broad definition]]),F_Udlaan_Bred_Smal[[#This Row],[Credit, broad definition]]/F_Udlaan_Bred_Smal[[#This Row],[GDP]]*100,NA())</f>
        <v>245.01558240702738</v>
      </c>
    </row>
    <row r="431" spans="1:6" hidden="1" x14ac:dyDescent="0.25">
      <c r="A431" s="10">
        <v>42490</v>
      </c>
      <c r="B431" s="25">
        <v>3384.9673067231415</v>
      </c>
      <c r="C431" s="25"/>
      <c r="D431" s="25"/>
      <c r="E431" s="33"/>
      <c r="F431" s="33"/>
    </row>
    <row r="432" spans="1:6" hidden="1" x14ac:dyDescent="0.25">
      <c r="A432" s="10">
        <v>42521</v>
      </c>
      <c r="B432" s="25">
        <v>3387.4231730836814</v>
      </c>
      <c r="C432" s="25"/>
      <c r="D432" s="25"/>
      <c r="E432" s="33"/>
      <c r="F432" s="33"/>
    </row>
    <row r="433" spans="1:6" x14ac:dyDescent="0.25">
      <c r="A433" s="10">
        <v>42551</v>
      </c>
      <c r="B433" s="25">
        <v>3402.4685187335122</v>
      </c>
      <c r="C433" s="25">
        <v>5068.2037219116664</v>
      </c>
      <c r="D433" s="25">
        <v>2065.9</v>
      </c>
      <c r="E433" s="33">
        <f ca="1">IF(ISNUMBER(F_Udlaan_Bred_Smal[[#This Row],[GDP]]),F_Udlaan_Bred_Smal[[#This Row],[Credit, narrow definition]]/F_Udlaan_Bred_Smal[[#This Row],[GDP]]*100,NA())</f>
        <v>164.69667063911672</v>
      </c>
      <c r="F433" s="33">
        <f ca="1">IF(ISNUMBER(F_Udlaan_Bred_Smal[[#This Row],[Credit, broad definition]]),F_Udlaan_Bred_Smal[[#This Row],[Credit, broad definition]]/F_Udlaan_Bred_Smal[[#This Row],[GDP]]*100,NA())</f>
        <v>245.32667224510703</v>
      </c>
    </row>
    <row r="434" spans="1:6" hidden="1" x14ac:dyDescent="0.25">
      <c r="A434" s="10">
        <v>42582</v>
      </c>
      <c r="B434" s="25">
        <v>3391.9510114472919</v>
      </c>
      <c r="C434" s="25"/>
      <c r="D434" s="25"/>
      <c r="E434" s="33"/>
      <c r="F434" s="33"/>
    </row>
    <row r="435" spans="1:6" hidden="1" x14ac:dyDescent="0.25">
      <c r="A435" s="10">
        <v>42613</v>
      </c>
      <c r="B435" s="25">
        <v>3399.3583008721221</v>
      </c>
      <c r="C435" s="25"/>
      <c r="D435" s="25"/>
      <c r="E435" s="33"/>
      <c r="F435" s="33"/>
    </row>
    <row r="436" spans="1:6" x14ac:dyDescent="0.25">
      <c r="A436" s="10">
        <v>42643</v>
      </c>
      <c r="B436" s="25">
        <v>3416.7202670046654</v>
      </c>
      <c r="C436" s="25">
        <v>5146.0358500746588</v>
      </c>
      <c r="D436" s="25">
        <v>2081.5</v>
      </c>
      <c r="E436" s="33">
        <f ca="1">IF(ISNUMBER(F_Udlaan_Bred_Smal[[#This Row],[GDP]]),F_Udlaan_Bred_Smal[[#This Row],[Credit, narrow definition]]/F_Udlaan_Bred_Smal[[#This Row],[GDP]]*100,NA())</f>
        <v>164.14702219575622</v>
      </c>
      <c r="F436" s="33">
        <f ca="1">IF(ISNUMBER(F_Udlaan_Bred_Smal[[#This Row],[Credit, broad definition]]),F_Udlaan_Bred_Smal[[#This Row],[Credit, broad definition]]/F_Udlaan_Bred_Smal[[#This Row],[GDP]]*100,NA())</f>
        <v>247.22728081069704</v>
      </c>
    </row>
    <row r="437" spans="1:6" hidden="1" x14ac:dyDescent="0.25">
      <c r="A437" s="10">
        <v>42674</v>
      </c>
      <c r="B437" s="25">
        <v>3411.1317534644859</v>
      </c>
      <c r="C437" s="25"/>
      <c r="D437" s="25"/>
      <c r="E437" s="33"/>
      <c r="F437" s="33"/>
    </row>
    <row r="438" spans="1:6" hidden="1" x14ac:dyDescent="0.25">
      <c r="A438" s="10">
        <v>42704</v>
      </c>
      <c r="B438" s="25">
        <v>3419.1235057738959</v>
      </c>
      <c r="C438" s="25"/>
      <c r="D438" s="25"/>
      <c r="E438" s="33"/>
      <c r="F438" s="33"/>
    </row>
    <row r="439" spans="1:6" x14ac:dyDescent="0.25">
      <c r="A439" s="10">
        <v>42735</v>
      </c>
      <c r="B439" s="25">
        <v>3428.0553418828358</v>
      </c>
      <c r="C439" s="25">
        <v>5116.703163257489</v>
      </c>
      <c r="D439" s="25">
        <v>2107.8000000000002</v>
      </c>
      <c r="E439" s="33">
        <f ca="1">IF(ISNUMBER(F_Udlaan_Bred_Smal[[#This Row],[GDP]]),F_Udlaan_Bred_Smal[[#This Row],[Credit, narrow definition]]/F_Udlaan_Bred_Smal[[#This Row],[GDP]]*100,NA())</f>
        <v>162.63665157428767</v>
      </c>
      <c r="F439" s="33">
        <f ca="1">IF(ISNUMBER(F_Udlaan_Bred_Smal[[#This Row],[Credit, broad definition]]),F_Udlaan_Bred_Smal[[#This Row],[Credit, broad definition]]/F_Udlaan_Bred_Smal[[#This Row],[GDP]]*100,NA())</f>
        <v>242.75088543777818</v>
      </c>
    </row>
    <row r="440" spans="1:6" hidden="1" x14ac:dyDescent="0.25">
      <c r="A440" s="10">
        <v>42766</v>
      </c>
      <c r="B440" s="25">
        <v>3417.7558032742772</v>
      </c>
      <c r="C440" s="25"/>
      <c r="D440" s="25"/>
      <c r="E440" s="33"/>
      <c r="F440" s="33"/>
    </row>
    <row r="441" spans="1:6" hidden="1" x14ac:dyDescent="0.25">
      <c r="A441" s="10">
        <v>42794</v>
      </c>
      <c r="B441" s="25">
        <v>3425.1168849702362</v>
      </c>
      <c r="C441" s="25"/>
      <c r="D441" s="25"/>
      <c r="E441" s="33"/>
      <c r="F441" s="33"/>
    </row>
    <row r="442" spans="1:6" x14ac:dyDescent="0.25">
      <c r="A442" s="10">
        <v>42825</v>
      </c>
      <c r="B442" s="25">
        <v>3462.9535858131967</v>
      </c>
      <c r="C442" s="25">
        <v>5114.08</v>
      </c>
      <c r="D442" s="25">
        <v>2133.6</v>
      </c>
      <c r="E442" s="33">
        <f ca="1">IF(ISNUMBER(F_Udlaan_Bred_Smal[[#This Row],[GDP]]),F_Udlaan_Bred_Smal[[#This Row],[Credit, narrow definition]]/F_Udlaan_Bred_Smal[[#This Row],[GDP]]*100,NA())</f>
        <v>162.30566112735266</v>
      </c>
      <c r="F442" s="33">
        <f ca="1">IF(ISNUMBER(F_Udlaan_Bred_Smal[[#This Row],[Credit, broad definition]]),F_Udlaan_Bred_Smal[[#This Row],[Credit, broad definition]]/F_Udlaan_Bred_Smal[[#This Row],[GDP]]*100,NA())</f>
        <v>239.69253843269593</v>
      </c>
    </row>
    <row r="443" spans="1:6" hidden="1" x14ac:dyDescent="0.25">
      <c r="A443" s="10">
        <v>42855</v>
      </c>
      <c r="B443" s="25">
        <v>3462.5172772981964</v>
      </c>
      <c r="C443" s="25"/>
      <c r="D443" s="25"/>
      <c r="E443" s="33"/>
      <c r="F443" s="33"/>
    </row>
    <row r="444" spans="1:6" hidden="1" x14ac:dyDescent="0.25">
      <c r="A444" s="10">
        <v>42886</v>
      </c>
      <c r="B444" s="25">
        <v>3460.2814785011965</v>
      </c>
      <c r="C444" s="25"/>
      <c r="D444" s="25"/>
      <c r="E444" s="33"/>
      <c r="F444" s="33"/>
    </row>
    <row r="445" spans="1:6" x14ac:dyDescent="0.25">
      <c r="A445" s="10">
        <v>42916</v>
      </c>
      <c r="B445" s="25">
        <v>3471.8333849917899</v>
      </c>
      <c r="C445" s="25">
        <v>5114.5</v>
      </c>
      <c r="D445" s="25">
        <v>2157.9</v>
      </c>
      <c r="E445" s="33">
        <f ca="1">IF(ISNUMBER(F_Udlaan_Bred_Smal[[#This Row],[GDP]]),F_Udlaan_Bred_Smal[[#This Row],[Credit, narrow definition]]/F_Udlaan_Bred_Smal[[#This Row],[GDP]]*100,NA())</f>
        <v>160.88944737901616</v>
      </c>
      <c r="F445" s="33">
        <f ca="1">IF(ISNUMBER(F_Udlaan_Bred_Smal[[#This Row],[Credit, broad definition]]),F_Udlaan_Bred_Smal[[#This Row],[Credit, broad definition]]/F_Udlaan_Bred_Smal[[#This Row],[GDP]]*100,NA())</f>
        <v>237.01283655405717</v>
      </c>
    </row>
    <row r="446" spans="1:6" hidden="1" x14ac:dyDescent="0.25">
      <c r="A446" s="10">
        <v>42947</v>
      </c>
      <c r="B446" s="25">
        <v>3460.9376700167904</v>
      </c>
      <c r="C446" s="25"/>
      <c r="D446" s="25"/>
      <c r="E446" s="33"/>
      <c r="F446" s="33"/>
    </row>
    <row r="447" spans="1:6" hidden="1" x14ac:dyDescent="0.25">
      <c r="A447" s="10">
        <v>42978</v>
      </c>
      <c r="B447" s="25">
        <v>3477.15836337479</v>
      </c>
      <c r="C447" s="25"/>
      <c r="D447" s="25"/>
      <c r="E447" s="33"/>
      <c r="F447" s="33"/>
    </row>
    <row r="448" spans="1:6" x14ac:dyDescent="0.25">
      <c r="A448" s="10">
        <v>43008</v>
      </c>
      <c r="B448" s="25">
        <v>3481.7594936364521</v>
      </c>
      <c r="C448" s="25">
        <v>5133.4459999999999</v>
      </c>
      <c r="D448" s="25">
        <v>2177.5</v>
      </c>
      <c r="E448" s="33">
        <f ca="1">IF(ISNUMBER(F_Udlaan_Bred_Smal[[#This Row],[GDP]]),F_Udlaan_Bred_Smal[[#This Row],[Credit, narrow definition]]/F_Udlaan_Bred_Smal[[#This Row],[GDP]]*100,NA())</f>
        <v>159.8971064815822</v>
      </c>
      <c r="F448" s="33">
        <f ca="1">IF(ISNUMBER(F_Udlaan_Bred_Smal[[#This Row],[Credit, broad definition]]),F_Udlaan_Bred_Smal[[#This Row],[Credit, broad definition]]/F_Udlaan_Bred_Smal[[#This Row],[GDP]]*100,NA())</f>
        <v>235.74952927669344</v>
      </c>
    </row>
    <row r="449" spans="1:6" hidden="1" x14ac:dyDescent="0.25">
      <c r="A449" s="10">
        <v>43039</v>
      </c>
      <c r="B449" s="25">
        <v>3478.4977203434514</v>
      </c>
      <c r="C449" s="25"/>
      <c r="D449" s="25"/>
      <c r="E449" s="33"/>
      <c r="F449" s="33"/>
    </row>
    <row r="450" spans="1:6" hidden="1" x14ac:dyDescent="0.25">
      <c r="A450" s="10">
        <v>43069</v>
      </c>
      <c r="B450" s="25">
        <v>3487.5187346654516</v>
      </c>
      <c r="C450" s="25"/>
      <c r="D450" s="25"/>
      <c r="E450" s="33"/>
      <c r="F450" s="33"/>
    </row>
    <row r="451" spans="1:6" x14ac:dyDescent="0.25">
      <c r="A451" s="10">
        <v>43100</v>
      </c>
      <c r="B451" s="25">
        <v>3473.5560860508303</v>
      </c>
      <c r="C451" s="25">
        <v>5142.0879999999997</v>
      </c>
      <c r="D451" s="25">
        <v>2193</v>
      </c>
      <c r="E451" s="33">
        <f ca="1">IF(ISNUMBER(F_Udlaan_Bred_Smal[[#This Row],[GDP]]),F_Udlaan_Bred_Smal[[#This Row],[Credit, narrow definition]]/F_Udlaan_Bred_Smal[[#This Row],[GDP]]*100,NA())</f>
        <v>158.39289038079482</v>
      </c>
      <c r="F451" s="33">
        <f ca="1">IF(ISNUMBER(F_Udlaan_Bred_Smal[[#This Row],[Credit, broad definition]]),F_Udlaan_Bred_Smal[[#This Row],[Credit, broad definition]]/F_Udlaan_Bred_Smal[[#This Row],[GDP]]*100,NA())</f>
        <v>234.47733698130415</v>
      </c>
    </row>
    <row r="452" spans="1:6" hidden="1" x14ac:dyDescent="0.25">
      <c r="A452" s="10">
        <v>43131</v>
      </c>
      <c r="B452" s="25">
        <v>3477.0033976418308</v>
      </c>
      <c r="C452" s="25"/>
      <c r="D452" s="25"/>
      <c r="E452" s="33"/>
      <c r="F452" s="33"/>
    </row>
    <row r="453" spans="1:6" hidden="1" x14ac:dyDescent="0.25">
      <c r="A453" s="10">
        <v>43159</v>
      </c>
      <c r="B453" s="25">
        <v>3493.5529115858303</v>
      </c>
      <c r="C453" s="25"/>
      <c r="D453" s="25"/>
      <c r="E453" s="33"/>
      <c r="F453" s="33"/>
    </row>
    <row r="454" spans="1:6" x14ac:dyDescent="0.25">
      <c r="A454" s="10">
        <v>43190</v>
      </c>
      <c r="B454" s="25">
        <v>3506.5256829470627</v>
      </c>
      <c r="C454" s="25">
        <v>5167.6619999999994</v>
      </c>
      <c r="D454" s="25">
        <v>2201</v>
      </c>
      <c r="E454" s="33">
        <f ca="1">IF(ISNUMBER(F_Udlaan_Bred_Smal[[#This Row],[GDP]]),F_Udlaan_Bred_Smal[[#This Row],[Credit, narrow definition]]/F_Udlaan_Bred_Smal[[#This Row],[GDP]]*100,NA())</f>
        <v>159.31511508164755</v>
      </c>
      <c r="F454" s="33">
        <f ca="1">IF(ISNUMBER(F_Udlaan_Bred_Smal[[#This Row],[Credit, broad definition]]),F_Udlaan_Bred_Smal[[#This Row],[Credit, broad definition]]/F_Udlaan_Bred_Smal[[#This Row],[GDP]]*100,NA())</f>
        <v>234.78700590640616</v>
      </c>
    </row>
    <row r="455" spans="1:6" hidden="1" x14ac:dyDescent="0.25">
      <c r="A455" s="10">
        <v>43220</v>
      </c>
      <c r="B455" s="25">
        <v>3518.6158887600627</v>
      </c>
      <c r="C455" s="25"/>
      <c r="D455" s="25"/>
      <c r="E455" s="33"/>
      <c r="F455" s="33"/>
    </row>
    <row r="456" spans="1:6" hidden="1" x14ac:dyDescent="0.25">
      <c r="A456" s="10">
        <v>43251</v>
      </c>
      <c r="B456" s="25">
        <v>3519.2305838120628</v>
      </c>
      <c r="C456" s="25"/>
      <c r="D456" s="25"/>
      <c r="E456" s="33"/>
      <c r="F456" s="33"/>
    </row>
    <row r="457" spans="1:6" x14ac:dyDescent="0.25">
      <c r="A457" s="10">
        <v>43281</v>
      </c>
      <c r="B457" s="25">
        <v>3531.3613151345576</v>
      </c>
      <c r="C457" s="25">
        <v>5211.6259999999993</v>
      </c>
      <c r="D457" s="25">
        <v>2211.8999999999996</v>
      </c>
      <c r="E457" s="33">
        <f ca="1">IF(ISNUMBER(F_Udlaan_Bred_Smal[[#This Row],[GDP]]),F_Udlaan_Bred_Smal[[#This Row],[Credit, narrow definition]]/F_Udlaan_Bred_Smal[[#This Row],[GDP]]*100,NA())</f>
        <v>159.65284665376186</v>
      </c>
      <c r="F457" s="33">
        <f ca="1">IF(ISNUMBER(F_Udlaan_Bred_Smal[[#This Row],[Credit, broad definition]]),F_Udlaan_Bred_Smal[[#This Row],[Credit, broad definition]]/F_Udlaan_Bred_Smal[[#This Row],[GDP]]*100,NA())</f>
        <v>235.61761381617617</v>
      </c>
    </row>
    <row r="458" spans="1:6" hidden="1" x14ac:dyDescent="0.25">
      <c r="A458" s="10">
        <v>43312</v>
      </c>
      <c r="B458" s="25">
        <v>3530.9353974515575</v>
      </c>
      <c r="C458" s="25"/>
      <c r="D458" s="25"/>
      <c r="E458" s="33"/>
      <c r="F458" s="33"/>
    </row>
    <row r="459" spans="1:6" hidden="1" x14ac:dyDescent="0.25">
      <c r="A459" s="10">
        <v>43343</v>
      </c>
      <c r="B459" s="25">
        <v>3538.4546385135568</v>
      </c>
      <c r="C459" s="25"/>
      <c r="D459" s="25"/>
      <c r="E459" s="33"/>
      <c r="F459" s="33"/>
    </row>
    <row r="460" spans="1:6" x14ac:dyDescent="0.25">
      <c r="A460" s="10">
        <v>43373</v>
      </c>
      <c r="B460" s="25">
        <v>3544.0561857542302</v>
      </c>
      <c r="C460" s="25">
        <v>5251.2269999999999</v>
      </c>
      <c r="D460" s="25">
        <v>2231</v>
      </c>
      <c r="E460" s="33">
        <f ca="1">IF(ISNUMBER(F_Udlaan_Bred_Smal[[#This Row],[GDP]]),F_Udlaan_Bred_Smal[[#This Row],[Credit, narrow definition]]/F_Udlaan_Bred_Smal[[#This Row],[GDP]]*100,NA())</f>
        <v>158.85505090785435</v>
      </c>
      <c r="F460" s="33">
        <f ca="1">IF(ISNUMBER(F_Udlaan_Bred_Smal[[#This Row],[Credit, broad definition]]),F_Udlaan_Bred_Smal[[#This Row],[Credit, broad definition]]/F_Udlaan_Bred_Smal[[#This Row],[GDP]]*100,NA())</f>
        <v>235.3754818467055</v>
      </c>
    </row>
    <row r="461" spans="1:6" hidden="1" x14ac:dyDescent="0.25">
      <c r="A461" s="10">
        <v>43404</v>
      </c>
      <c r="B461" s="25">
        <v>3555.4805639420006</v>
      </c>
      <c r="C461" s="25"/>
      <c r="D461" s="25"/>
      <c r="E461" s="33"/>
      <c r="F461" s="33"/>
    </row>
    <row r="462" spans="1:6" hidden="1" x14ac:dyDescent="0.25">
      <c r="A462" s="10">
        <v>43434</v>
      </c>
      <c r="B462" s="25">
        <v>3566.5520721942303</v>
      </c>
      <c r="C462" s="25"/>
      <c r="D462" s="25"/>
      <c r="E462" s="33"/>
      <c r="F462" s="33"/>
    </row>
    <row r="463" spans="1:6" x14ac:dyDescent="0.25">
      <c r="A463" s="10">
        <v>43465</v>
      </c>
      <c r="B463" s="25">
        <v>3559.563671256039</v>
      </c>
      <c r="C463" s="25">
        <v>5298.74</v>
      </c>
      <c r="D463" s="25">
        <v>2253.3000000000002</v>
      </c>
      <c r="E463" s="33">
        <f ca="1">IF(ISNUMBER(F_Udlaan_Bred_Smal[[#This Row],[GDP]]),F_Udlaan_Bred_Smal[[#This Row],[Credit, narrow definition]]/F_Udlaan_Bred_Smal[[#This Row],[GDP]]*100,NA())</f>
        <v>157.97113882998443</v>
      </c>
      <c r="F463" s="33">
        <f ca="1">IF(ISNUMBER(F_Udlaan_Bred_Smal[[#This Row],[Credit, broad definition]]),F_Udlaan_Bred_Smal[[#This Row],[Credit, broad definition]]/F_Udlaan_Bred_Smal[[#This Row],[GDP]]*100,NA())</f>
        <v>235.15466205121376</v>
      </c>
    </row>
    <row r="464" spans="1:6" hidden="1" x14ac:dyDescent="0.25">
      <c r="A464" s="10">
        <v>43496</v>
      </c>
      <c r="B464" s="25">
        <v>3557.2207237730386</v>
      </c>
      <c r="C464" s="25"/>
      <c r="D464" s="25"/>
      <c r="E464" s="33"/>
      <c r="F464" s="33"/>
    </row>
    <row r="465" spans="1:6" hidden="1" x14ac:dyDescent="0.25">
      <c r="A465" s="10">
        <v>43524</v>
      </c>
      <c r="B465" s="25">
        <v>3566.2046485800388</v>
      </c>
      <c r="C465" s="25"/>
      <c r="D465" s="25"/>
      <c r="E465" s="33"/>
      <c r="F465" s="33"/>
    </row>
    <row r="466" spans="1:6" x14ac:dyDescent="0.25">
      <c r="A466" s="10">
        <v>43555</v>
      </c>
      <c r="B466" s="25">
        <v>3582.7594358005672</v>
      </c>
      <c r="C466" s="25">
        <v>5427.5420000000004</v>
      </c>
      <c r="D466" s="25">
        <v>2272.9</v>
      </c>
      <c r="E466" s="33">
        <f ca="1">IF(ISNUMBER(F_Udlaan_Bred_Smal[[#This Row],[GDP]]),F_Udlaan_Bred_Smal[[#This Row],[Credit, narrow definition]]/F_Udlaan_Bred_Smal[[#This Row],[GDP]]*100,NA())</f>
        <v>157.62943533813925</v>
      </c>
      <c r="F466" s="33">
        <f ca="1">IF(ISNUMBER(F_Udlaan_Bred_Smal[[#This Row],[Credit, broad definition]]),F_Udlaan_Bred_Smal[[#This Row],[Credit, broad definition]]/F_Udlaan_Bred_Smal[[#This Row],[GDP]]*100,NA())</f>
        <v>238.79369967882442</v>
      </c>
    </row>
    <row r="467" spans="1:6" hidden="1" x14ac:dyDescent="0.25">
      <c r="A467" s="10">
        <v>43585</v>
      </c>
      <c r="B467" s="25">
        <v>3584.1548290355668</v>
      </c>
      <c r="C467" s="25"/>
      <c r="D467" s="25"/>
      <c r="E467" s="33"/>
      <c r="F467" s="33"/>
    </row>
    <row r="468" spans="1:6" hidden="1" x14ac:dyDescent="0.25">
      <c r="A468" s="10">
        <v>43616</v>
      </c>
      <c r="B468" s="25">
        <v>3593.7801236895675</v>
      </c>
      <c r="C468" s="25"/>
      <c r="D468" s="25"/>
      <c r="E468" s="33"/>
      <c r="F468" s="33"/>
    </row>
    <row r="469" spans="1:6" x14ac:dyDescent="0.25">
      <c r="A469" s="10">
        <v>43646</v>
      </c>
      <c r="B469" s="25">
        <v>3591.3115980105658</v>
      </c>
      <c r="C469" s="25">
        <v>5533.1350000000002</v>
      </c>
      <c r="D469" s="25">
        <v>2288.6000000000004</v>
      </c>
      <c r="E469" s="33">
        <f ca="1">IF(ISNUMBER(F_Udlaan_Bred_Smal[[#This Row],[GDP]]),F_Udlaan_Bred_Smal[[#This Row],[Credit, narrow definition]]/F_Udlaan_Bred_Smal[[#This Row],[GDP]]*100,NA())</f>
        <v>156.92176868000371</v>
      </c>
      <c r="F469" s="33">
        <f ca="1">IF(ISNUMBER(F_Udlaan_Bred_Smal[[#This Row],[Credit, broad definition]]),F_Udlaan_Bred_Smal[[#This Row],[Credit, broad definition]]/F_Udlaan_Bred_Smal[[#This Row],[GDP]]*100,NA())</f>
        <v>241.76942235427768</v>
      </c>
    </row>
    <row r="470" spans="1:6" hidden="1" x14ac:dyDescent="0.25">
      <c r="A470" s="10">
        <v>43677</v>
      </c>
      <c r="B470" s="25">
        <v>3592.1220178795652</v>
      </c>
      <c r="C470" s="25"/>
      <c r="D470" s="25"/>
      <c r="E470" s="33"/>
      <c r="F470" s="33"/>
    </row>
    <row r="471" spans="1:6" hidden="1" x14ac:dyDescent="0.25">
      <c r="A471" s="10">
        <v>43708</v>
      </c>
      <c r="B471" s="25">
        <v>3607.8924597075647</v>
      </c>
      <c r="C471" s="25"/>
      <c r="D471" s="25"/>
      <c r="E471" s="33"/>
      <c r="F471" s="33"/>
    </row>
    <row r="472" spans="1:6" x14ac:dyDescent="0.25">
      <c r="A472" s="10">
        <v>43738</v>
      </c>
      <c r="B472" s="25">
        <v>3620.9446454896756</v>
      </c>
      <c r="C472" s="25">
        <v>5646.4059999999999</v>
      </c>
      <c r="D472" s="25">
        <v>2305.1000000000004</v>
      </c>
      <c r="E472" s="33">
        <f ca="1">IF(ISNUMBER(F_Udlaan_Bred_Smal[[#This Row],[GDP]]),F_Udlaan_Bred_Smal[[#This Row],[Credit, narrow definition]]/F_Udlaan_Bred_Smal[[#This Row],[GDP]]*100,NA())</f>
        <v>157.08405906423474</v>
      </c>
      <c r="F472" s="33">
        <f ca="1">IF(ISNUMBER(F_Udlaan_Bred_Smal[[#This Row],[Credit, broad definition]]),F_Udlaan_Bred_Smal[[#This Row],[Credit, broad definition]]/F_Udlaan_Bred_Smal[[#This Row],[GDP]]*100,NA())</f>
        <v>244.95275693028501</v>
      </c>
    </row>
    <row r="473" spans="1:6" hidden="1" x14ac:dyDescent="0.25">
      <c r="A473" s="10">
        <v>43769</v>
      </c>
      <c r="B473" s="25">
        <v>3630.0564670666754</v>
      </c>
      <c r="C473" s="25"/>
      <c r="D473" s="25"/>
      <c r="E473" s="33"/>
      <c r="F473" s="33"/>
    </row>
    <row r="474" spans="1:6" hidden="1" x14ac:dyDescent="0.25">
      <c r="A474" s="10">
        <v>43799</v>
      </c>
      <c r="B474" s="25">
        <v>3642.3588512286756</v>
      </c>
      <c r="C474" s="25"/>
      <c r="D474" s="25"/>
      <c r="E474" s="33"/>
      <c r="F474" s="33"/>
    </row>
    <row r="475" spans="1:6" x14ac:dyDescent="0.25">
      <c r="A475" s="10">
        <v>43830</v>
      </c>
      <c r="B475" s="25">
        <v>3644.3751523187598</v>
      </c>
      <c r="C475" s="25">
        <v>5721.165</v>
      </c>
      <c r="D475" s="25">
        <v>2318.1000000000004</v>
      </c>
      <c r="E475" s="33">
        <f ca="1">IF(ISNUMBER(F_Udlaan_Bred_Smal[[#This Row],[GDP]]),F_Udlaan_Bred_Smal[[#This Row],[Credit, narrow definition]]/F_Udlaan_Bred_Smal[[#This Row],[GDP]]*100,NA())</f>
        <v>157.21388862942752</v>
      </c>
      <c r="F475" s="33">
        <f ca="1">IF(ISNUMBER(F_Udlaan_Bred_Smal[[#This Row],[Credit, broad definition]]),F_Udlaan_Bred_Smal[[#This Row],[Credit, broad definition]]/F_Udlaan_Bred_Smal[[#This Row],[GDP]]*100,NA())</f>
        <v>246.80406367283547</v>
      </c>
    </row>
    <row r="476" spans="1:6" hidden="1" x14ac:dyDescent="0.25">
      <c r="A476" s="10">
        <v>43861</v>
      </c>
      <c r="B476" s="25">
        <v>3650.7686525707595</v>
      </c>
      <c r="C476" s="25"/>
      <c r="D476" s="25"/>
      <c r="E476" s="33"/>
      <c r="F476" s="33"/>
    </row>
    <row r="477" spans="1:6" hidden="1" x14ac:dyDescent="0.25">
      <c r="A477" s="10">
        <v>43890</v>
      </c>
      <c r="B477" s="25">
        <v>3656.9822345577595</v>
      </c>
      <c r="C477" s="25"/>
      <c r="D477" s="25"/>
      <c r="E477" s="33"/>
      <c r="F477" s="33"/>
    </row>
    <row r="478" spans="1:6" x14ac:dyDescent="0.25">
      <c r="A478" s="10">
        <v>43921</v>
      </c>
      <c r="B478" s="25">
        <v>3664.7585737554082</v>
      </c>
      <c r="C478" s="25">
        <v>5717.1289999999999</v>
      </c>
      <c r="D478" s="25">
        <v>2336.4</v>
      </c>
      <c r="E478" s="33">
        <f ca="1">IF(ISNUMBER(F_Udlaan_Bred_Smal[[#This Row],[GDP]]),F_Udlaan_Bred_Smal[[#This Row],[Credit, narrow definition]]/F_Udlaan_Bred_Smal[[#This Row],[GDP]]*100,NA())</f>
        <v>156.85492953926587</v>
      </c>
      <c r="F478" s="33">
        <f ca="1">IF(ISNUMBER(F_Udlaan_Bred_Smal[[#This Row],[Credit, broad definition]]),F_Udlaan_Bred_Smal[[#This Row],[Credit, broad definition]]/F_Udlaan_Bred_Smal[[#This Row],[GDP]]*100,NA())</f>
        <v>244.69821092278718</v>
      </c>
    </row>
    <row r="479" spans="1:6" hidden="1" x14ac:dyDescent="0.25">
      <c r="A479" s="10">
        <v>43951</v>
      </c>
      <c r="B479" s="25">
        <v>3659.8409023584081</v>
      </c>
      <c r="C479" s="25"/>
      <c r="D479" s="25"/>
      <c r="E479" s="33"/>
      <c r="F479" s="33"/>
    </row>
    <row r="480" spans="1:6" hidden="1" x14ac:dyDescent="0.25">
      <c r="A480" s="10">
        <v>43982</v>
      </c>
      <c r="B480" s="25">
        <v>3656.0507151694082</v>
      </c>
      <c r="C480" s="25"/>
      <c r="D480" s="25"/>
      <c r="E480" s="33"/>
      <c r="F480" s="33"/>
    </row>
    <row r="481" spans="1:6" x14ac:dyDescent="0.25">
      <c r="A481" s="10">
        <v>44012</v>
      </c>
      <c r="B481" s="25">
        <v>3649.8820988248099</v>
      </c>
      <c r="C481" s="25">
        <v>5758.9639999999999</v>
      </c>
      <c r="D481" s="25">
        <v>2312.6999999999998</v>
      </c>
      <c r="E481" s="33">
        <f ca="1">IF(ISNUMBER(F_Udlaan_Bred_Smal[[#This Row],[GDP]]),F_Udlaan_Bred_Smal[[#This Row],[Credit, narrow definition]]/F_Udlaan_Bred_Smal[[#This Row],[GDP]]*100,NA())</f>
        <v>157.81909019002941</v>
      </c>
      <c r="F481" s="33">
        <f ca="1">IF(ISNUMBER(F_Udlaan_Bred_Smal[[#This Row],[Credit, broad definition]]),F_Udlaan_Bred_Smal[[#This Row],[Credit, broad definition]]/F_Udlaan_Bred_Smal[[#This Row],[GDP]]*100,NA())</f>
        <v>249.0147446707312</v>
      </c>
    </row>
    <row r="482" spans="1:6" hidden="1" x14ac:dyDescent="0.25">
      <c r="A482" s="10">
        <v>44043</v>
      </c>
      <c r="B482" s="25">
        <v>3659.8621014478103</v>
      </c>
      <c r="C482" s="25"/>
      <c r="D482" s="25"/>
      <c r="E482" s="33"/>
      <c r="F482" s="33"/>
    </row>
    <row r="483" spans="1:6" hidden="1" x14ac:dyDescent="0.25">
      <c r="A483" s="10">
        <v>44074</v>
      </c>
      <c r="B483" s="25">
        <v>3684.4425291488101</v>
      </c>
      <c r="C483" s="25"/>
      <c r="D483" s="25"/>
      <c r="E483" s="33"/>
      <c r="F483" s="33"/>
    </row>
    <row r="484" spans="1:6" x14ac:dyDescent="0.25">
      <c r="A484" s="10">
        <v>44104</v>
      </c>
      <c r="B484" s="25">
        <v>3670.7966420003695</v>
      </c>
      <c r="C484" s="25">
        <v>5643.2240000000002</v>
      </c>
      <c r="D484" s="25">
        <v>2320</v>
      </c>
      <c r="E484" s="33">
        <f ca="1">IF(ISNUMBER(F_Udlaan_Bred_Smal[[#This Row],[GDP]]),F_Udlaan_Bred_Smal[[#This Row],[Credit, narrow definition]]/F_Udlaan_Bred_Smal[[#This Row],[GDP]]*100,NA())</f>
        <v>158.22399318967112</v>
      </c>
      <c r="F484" s="33">
        <f ca="1">IF(ISNUMBER(F_Udlaan_Bred_Smal[[#This Row],[Credit, broad definition]]),F_Udlaan_Bred_Smal[[#This Row],[Credit, broad definition]]/F_Udlaan_Bred_Smal[[#This Row],[GDP]]*100,NA())</f>
        <v>243.24241379310348</v>
      </c>
    </row>
    <row r="485" spans="1:6" hidden="1" x14ac:dyDescent="0.25">
      <c r="A485" s="10">
        <v>44135</v>
      </c>
      <c r="B485" s="25">
        <v>3674.838778223369</v>
      </c>
      <c r="C485" s="25"/>
      <c r="D485" s="25"/>
      <c r="E485" s="33"/>
      <c r="F485" s="33"/>
    </row>
    <row r="486" spans="1:6" hidden="1" x14ac:dyDescent="0.25">
      <c r="A486" s="10">
        <v>44165</v>
      </c>
      <c r="B486" s="25">
        <v>3688.1297270613691</v>
      </c>
      <c r="C486" s="25"/>
      <c r="D486" s="25"/>
      <c r="E486" s="33"/>
      <c r="F486" s="33"/>
    </row>
    <row r="487" spans="1:6" x14ac:dyDescent="0.25">
      <c r="A487" s="10">
        <v>44196</v>
      </c>
      <c r="B487" s="25">
        <v>3695.9854655869422</v>
      </c>
      <c r="C487" s="25">
        <v>5684.5110000000004</v>
      </c>
      <c r="D487" s="25">
        <v>2329.5</v>
      </c>
      <c r="E487" s="33">
        <f ca="1">IF(ISNUMBER(F_Udlaan_Bred_Smal[[#This Row],[GDP]]),F_Udlaan_Bred_Smal[[#This Row],[Credit, narrow definition]]/F_Udlaan_Bred_Smal[[#This Row],[GDP]]*100,NA())</f>
        <v>158.66003286486122</v>
      </c>
      <c r="F487" s="33">
        <f ca="1">IF(ISNUMBER(F_Udlaan_Bred_Smal[[#This Row],[Credit, broad definition]]),F_Udlaan_Bred_Smal[[#This Row],[Credit, broad definition]]/F_Udlaan_Bred_Smal[[#This Row],[GDP]]*100,NA())</f>
        <v>244.02279459111398</v>
      </c>
    </row>
    <row r="488" spans="1:6" hidden="1" x14ac:dyDescent="0.25">
      <c r="A488" s="10">
        <v>44227</v>
      </c>
      <c r="B488" s="25">
        <v>3694.6322158039425</v>
      </c>
      <c r="C488" s="25"/>
      <c r="D488" s="25"/>
      <c r="E488" s="33"/>
      <c r="F488" s="33"/>
    </row>
    <row r="489" spans="1:6" hidden="1" x14ac:dyDescent="0.25">
      <c r="A489" s="10">
        <v>44255</v>
      </c>
      <c r="B489" s="25">
        <v>3700.485828743942</v>
      </c>
      <c r="C489" s="25"/>
      <c r="D489" s="25"/>
      <c r="E489" s="33"/>
      <c r="F489" s="33"/>
    </row>
    <row r="490" spans="1:6" x14ac:dyDescent="0.25">
      <c r="A490" s="10">
        <v>44286</v>
      </c>
      <c r="B490" s="25">
        <v>3722.5652250084577</v>
      </c>
      <c r="C490" s="25">
        <v>5675.8590000000004</v>
      </c>
      <c r="D490" s="25">
        <v>2332.6</v>
      </c>
      <c r="E490" s="33">
        <f ca="1">IF(ISNUMBER(F_Udlaan_Bred_Smal[[#This Row],[GDP]]),F_Udlaan_Bred_Smal[[#This Row],[Credit, narrow definition]]/F_Udlaan_Bred_Smal[[#This Row],[GDP]]*100,NA())</f>
        <v>159.58866608113084</v>
      </c>
      <c r="F490" s="33">
        <f ca="1">IF(ISNUMBER(F_Udlaan_Bred_Smal[[#This Row],[Credit, broad definition]]),F_Udlaan_Bred_Smal[[#This Row],[Credit, broad definition]]/F_Udlaan_Bred_Smal[[#This Row],[GDP]]*100,NA())</f>
        <v>243.32757438051962</v>
      </c>
    </row>
    <row r="491" spans="1:6" hidden="1" x14ac:dyDescent="0.25">
      <c r="A491" s="10">
        <v>44316</v>
      </c>
      <c r="B491" s="25">
        <v>3727.8472628154582</v>
      </c>
      <c r="C491" s="25"/>
      <c r="D491" s="25"/>
      <c r="E491" s="33"/>
      <c r="F491" s="33"/>
    </row>
    <row r="492" spans="1:6" hidden="1" x14ac:dyDescent="0.25">
      <c r="A492" s="10">
        <v>44347</v>
      </c>
      <c r="B492" s="25">
        <v>3741.917801037458</v>
      </c>
      <c r="C492" s="25"/>
      <c r="D492" s="25"/>
      <c r="E492" s="33"/>
      <c r="F492" s="33"/>
    </row>
    <row r="493" spans="1:6" x14ac:dyDescent="0.25">
      <c r="A493" s="10">
        <v>44377</v>
      </c>
      <c r="B493" s="25">
        <v>3747.5207276542192</v>
      </c>
      <c r="C493" s="25">
        <v>5702.3090000000002</v>
      </c>
      <c r="D493" s="25">
        <v>2396.5</v>
      </c>
      <c r="E493" s="33">
        <f ca="1">IF(ISNUMBER(F_Udlaan_Bred_Smal[[#This Row],[GDP]]),F_Udlaan_Bred_Smal[[#This Row],[Credit, narrow definition]]/F_Udlaan_Bred_Smal[[#This Row],[GDP]]*100,NA())</f>
        <v>156.37474348651031</v>
      </c>
      <c r="F493" s="33">
        <f ca="1">IF(ISNUMBER(F_Udlaan_Bred_Smal[[#This Row],[Credit, broad definition]]),F_Udlaan_Bred_Smal[[#This Row],[Credit, broad definition]]/F_Udlaan_Bred_Smal[[#This Row],[GDP]]*100,NA())</f>
        <v>237.94320884623409</v>
      </c>
    </row>
    <row r="494" spans="1:6" hidden="1" x14ac:dyDescent="0.25">
      <c r="A494" s="10">
        <v>44408</v>
      </c>
      <c r="B494" s="25">
        <v>3758.2786574082193</v>
      </c>
      <c r="C494" s="25"/>
      <c r="D494" s="25"/>
      <c r="E494" s="33"/>
      <c r="F494" s="33"/>
    </row>
    <row r="495" spans="1:6" hidden="1" x14ac:dyDescent="0.25">
      <c r="A495" s="10">
        <v>44439</v>
      </c>
      <c r="B495" s="25">
        <v>3769.2176825182196</v>
      </c>
      <c r="C495" s="25"/>
      <c r="D495" s="25"/>
      <c r="E495" s="33"/>
      <c r="F495" s="33"/>
    </row>
    <row r="496" spans="1:6" x14ac:dyDescent="0.25">
      <c r="A496" s="10">
        <v>44469</v>
      </c>
      <c r="B496" s="25">
        <v>3796.3591086896013</v>
      </c>
      <c r="C496" s="25"/>
      <c r="D496" s="25">
        <v>2438.7000000000003</v>
      </c>
      <c r="E496" s="33">
        <f ca="1">IF(ISNUMBER(F_Udlaan_Bred_Smal[[#This Row],[GDP]]),F_Udlaan_Bred_Smal[[#This Row],[Credit, narrow definition]]/F_Udlaan_Bred_Smal[[#This Row],[GDP]]*100,NA())</f>
        <v>155.6714277561652</v>
      </c>
      <c r="F496" s="33"/>
    </row>
    <row r="497" spans="1:6" x14ac:dyDescent="0.25">
      <c r="A497" s="10">
        <v>44500</v>
      </c>
      <c r="B497" s="25">
        <v>3804.6248712156007</v>
      </c>
      <c r="C497" s="25"/>
      <c r="D497" s="25"/>
      <c r="E497" s="33"/>
      <c r="F497" s="33"/>
    </row>
  </sheetData>
  <mergeCells count="5">
    <mergeCell ref="A1:F1"/>
    <mergeCell ref="B6:C6"/>
    <mergeCell ref="E6:F6"/>
    <mergeCell ref="B2:F2"/>
    <mergeCell ref="B3:F3"/>
  </mergeCells>
  <hyperlinks>
    <hyperlink ref="F4" location="Contents!A1" display="Back to Contents" xr:uid="{00000000-0004-0000-1C00-000000000000}"/>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17"/>
  <dimension ref="A1:E199"/>
  <sheetViews>
    <sheetView workbookViewId="0">
      <selection sqref="A1:E1"/>
    </sheetView>
  </sheetViews>
  <sheetFormatPr defaultColWidth="9.140625" defaultRowHeight="13.5" x14ac:dyDescent="0.25"/>
  <cols>
    <col min="1" max="1" width="11" style="21" bestFit="1" customWidth="1"/>
    <col min="2" max="2" width="27.42578125" style="3" bestFit="1" customWidth="1"/>
    <col min="3" max="3" width="20.5703125" style="3" bestFit="1" customWidth="1"/>
    <col min="4" max="4" width="37.140625" style="3" bestFit="1" customWidth="1"/>
    <col min="5" max="5" width="27" style="3" bestFit="1" customWidth="1"/>
    <col min="6" max="6" width="9.140625" style="3"/>
    <col min="7" max="7" width="13.28515625" style="3" bestFit="1" customWidth="1"/>
    <col min="8" max="16384" width="9.140625" style="3"/>
  </cols>
  <sheetData>
    <row r="1" spans="1:5" ht="26.25" customHeight="1" thickBot="1" x14ac:dyDescent="0.3">
      <c r="A1" s="84" t="s">
        <v>120</v>
      </c>
      <c r="B1" s="85"/>
      <c r="C1" s="85"/>
      <c r="D1" s="85"/>
      <c r="E1" s="85"/>
    </row>
    <row r="2" spans="1:5" ht="56.45" customHeight="1" x14ac:dyDescent="0.25">
      <c r="A2" s="5" t="s">
        <v>0</v>
      </c>
      <c r="B2" s="99" t="s">
        <v>121</v>
      </c>
      <c r="C2" s="99"/>
      <c r="D2" s="99"/>
      <c r="E2" s="99"/>
    </row>
    <row r="3" spans="1:5" ht="18" customHeight="1" x14ac:dyDescent="0.25">
      <c r="A3" s="6" t="s">
        <v>66</v>
      </c>
      <c r="B3" s="104" t="s">
        <v>122</v>
      </c>
      <c r="C3" s="104"/>
      <c r="D3" s="104"/>
      <c r="E3" s="104"/>
    </row>
    <row r="4" spans="1:5" ht="15" customHeight="1" x14ac:dyDescent="0.25">
      <c r="A4" s="6"/>
      <c r="B4" s="5"/>
      <c r="C4" s="5"/>
      <c r="D4" s="5"/>
      <c r="E4" s="7" t="s">
        <v>68</v>
      </c>
    </row>
    <row r="5" spans="1:5" ht="15" customHeight="1" x14ac:dyDescent="0.25">
      <c r="A5" s="6"/>
      <c r="B5" s="5"/>
      <c r="C5" s="5"/>
      <c r="D5" s="5"/>
      <c r="E5" s="7"/>
    </row>
    <row r="6" spans="1:5" x14ac:dyDescent="0.25">
      <c r="A6" s="22"/>
      <c r="B6" s="100" t="s">
        <v>123</v>
      </c>
      <c r="C6" s="95"/>
      <c r="D6" s="96"/>
      <c r="E6" s="23" t="s">
        <v>124</v>
      </c>
    </row>
    <row r="7" spans="1:5" x14ac:dyDescent="0.25">
      <c r="A7" s="9" t="s">
        <v>70</v>
      </c>
      <c r="B7" s="9" t="s">
        <v>12</v>
      </c>
      <c r="C7" s="9" t="s">
        <v>13</v>
      </c>
      <c r="D7" s="9" t="s">
        <v>137</v>
      </c>
      <c r="E7" s="24" t="s">
        <v>125</v>
      </c>
    </row>
    <row r="8" spans="1:5" x14ac:dyDescent="0.25">
      <c r="A8" s="10">
        <v>27029</v>
      </c>
      <c r="B8" s="25">
        <v>0.16926173509607537</v>
      </c>
      <c r="C8" s="25">
        <v>0.20319323820888377</v>
      </c>
      <c r="D8" s="25"/>
      <c r="E8" s="25">
        <v>4.0829781723684899</v>
      </c>
    </row>
    <row r="9" spans="1:5" x14ac:dyDescent="0.25">
      <c r="A9" s="10">
        <v>27119</v>
      </c>
      <c r="B9" s="25">
        <v>0.17634673826652819</v>
      </c>
      <c r="C9" s="25">
        <v>0.20228522887816985</v>
      </c>
      <c r="D9" s="25"/>
      <c r="E9" s="25">
        <v>-2.7899160727045569</v>
      </c>
    </row>
    <row r="10" spans="1:5" x14ac:dyDescent="0.25">
      <c r="A10" s="10">
        <v>27210</v>
      </c>
      <c r="B10" s="25">
        <v>0.1806434890842486</v>
      </c>
      <c r="C10" s="25">
        <v>0.19829938548916307</v>
      </c>
      <c r="D10" s="25"/>
      <c r="E10" s="25">
        <v>-9.2679277021423303</v>
      </c>
    </row>
    <row r="11" spans="1:5" x14ac:dyDescent="0.25">
      <c r="A11" s="10">
        <v>27302</v>
      </c>
      <c r="B11" s="25">
        <v>0.18592355674644179</v>
      </c>
      <c r="C11" s="25">
        <v>0.20060005801593511</v>
      </c>
      <c r="D11" s="25"/>
      <c r="E11" s="25">
        <v>-14.123780264292451</v>
      </c>
    </row>
    <row r="12" spans="1:5" x14ac:dyDescent="0.25">
      <c r="A12" s="10">
        <v>27394</v>
      </c>
      <c r="B12" s="25">
        <v>0.19139847786750253</v>
      </c>
      <c r="C12" s="25">
        <v>0.21299677090877092</v>
      </c>
      <c r="D12" s="25"/>
      <c r="E12" s="25">
        <v>-10.382195083635636</v>
      </c>
    </row>
    <row r="13" spans="1:5" x14ac:dyDescent="0.25">
      <c r="A13" s="10">
        <v>27484</v>
      </c>
      <c r="B13" s="25">
        <v>0.19977703367771144</v>
      </c>
      <c r="C13" s="25">
        <v>0.22678584646778996</v>
      </c>
      <c r="D13" s="25"/>
      <c r="E13" s="25">
        <v>-1.5457851390227373</v>
      </c>
    </row>
    <row r="14" spans="1:5" x14ac:dyDescent="0.25">
      <c r="A14" s="10">
        <v>27575</v>
      </c>
      <c r="B14" s="25">
        <v>0.20926872971805591</v>
      </c>
      <c r="C14" s="25">
        <v>0.23758651693423585</v>
      </c>
      <c r="D14" s="25"/>
      <c r="E14" s="25">
        <v>6.4295396853653708</v>
      </c>
    </row>
    <row r="15" spans="1:5" x14ac:dyDescent="0.25">
      <c r="A15" s="10">
        <v>27667</v>
      </c>
      <c r="B15" s="25">
        <v>0.21819765317720505</v>
      </c>
      <c r="C15" s="25">
        <v>0.24854395056960624</v>
      </c>
      <c r="D15" s="25"/>
      <c r="E15" s="25">
        <v>12.828309302732531</v>
      </c>
    </row>
    <row r="16" spans="1:5" x14ac:dyDescent="0.25">
      <c r="A16" s="10">
        <v>27759</v>
      </c>
      <c r="B16" s="25">
        <v>0.22781538328687709</v>
      </c>
      <c r="C16" s="25">
        <v>0.24698813455170196</v>
      </c>
      <c r="D16" s="25"/>
      <c r="E16" s="25">
        <v>9.3856259837509892</v>
      </c>
    </row>
    <row r="17" spans="1:5" x14ac:dyDescent="0.25">
      <c r="A17" s="10">
        <v>27850</v>
      </c>
      <c r="B17" s="25">
        <v>0.2355356170669112</v>
      </c>
      <c r="C17" s="25">
        <v>0.25457871357860329</v>
      </c>
      <c r="D17" s="25"/>
      <c r="E17" s="25">
        <v>4.2516014152641946</v>
      </c>
    </row>
    <row r="18" spans="1:5" x14ac:dyDescent="0.25">
      <c r="A18" s="10">
        <v>27941</v>
      </c>
      <c r="B18" s="25">
        <v>0.24422245147566035</v>
      </c>
      <c r="C18" s="25">
        <v>0.25913319826903541</v>
      </c>
      <c r="D18" s="25"/>
      <c r="E18" s="25">
        <v>-0.7395774068962413</v>
      </c>
    </row>
    <row r="19" spans="1:5" x14ac:dyDescent="0.25">
      <c r="A19" s="10">
        <v>28033</v>
      </c>
      <c r="B19" s="25">
        <v>0.25342164313401033</v>
      </c>
      <c r="C19" s="25">
        <v>0.26430424229527427</v>
      </c>
      <c r="D19" s="25"/>
      <c r="E19" s="25">
        <v>-2.7530417365849158</v>
      </c>
    </row>
    <row r="20" spans="1:5" x14ac:dyDescent="0.25">
      <c r="A20" s="10">
        <v>28125</v>
      </c>
      <c r="B20" s="25">
        <v>0.26288766224672278</v>
      </c>
      <c r="C20" s="25">
        <v>0.27372700170471648</v>
      </c>
      <c r="D20" s="25"/>
      <c r="E20" s="25">
        <v>-1.6883861752666207</v>
      </c>
    </row>
    <row r="21" spans="1:5" x14ac:dyDescent="0.25">
      <c r="A21" s="10">
        <v>28215</v>
      </c>
      <c r="B21" s="25">
        <v>0.27149632390250772</v>
      </c>
      <c r="C21" s="25">
        <v>0.27555349625591374</v>
      </c>
      <c r="D21" s="25"/>
      <c r="E21" s="25">
        <v>-2.3138341111722083</v>
      </c>
    </row>
    <row r="22" spans="1:5" x14ac:dyDescent="0.25">
      <c r="A22" s="10">
        <v>28306</v>
      </c>
      <c r="B22" s="25">
        <v>0.27910277947859752</v>
      </c>
      <c r="C22" s="25">
        <v>0.29320198422445687</v>
      </c>
      <c r="D22" s="25"/>
      <c r="E22" s="25">
        <v>4.2371777403453104</v>
      </c>
    </row>
    <row r="23" spans="1:5" x14ac:dyDescent="0.25">
      <c r="A23" s="10">
        <v>28398</v>
      </c>
      <c r="B23" s="25">
        <v>0.28619468609398413</v>
      </c>
      <c r="C23" s="25">
        <v>0.30454779455610814</v>
      </c>
      <c r="D23" s="25"/>
      <c r="E23" s="25">
        <v>5.4781108005229839</v>
      </c>
    </row>
    <row r="24" spans="1:5" x14ac:dyDescent="0.25">
      <c r="A24" s="10">
        <v>28490</v>
      </c>
      <c r="B24" s="25">
        <v>0.29386290549611227</v>
      </c>
      <c r="C24" s="25">
        <v>0.31900312642828493</v>
      </c>
      <c r="D24" s="25"/>
      <c r="E24" s="25">
        <v>6.6095490863588013</v>
      </c>
    </row>
    <row r="25" spans="1:5" x14ac:dyDescent="0.25">
      <c r="A25" s="10">
        <v>28580</v>
      </c>
      <c r="B25" s="25">
        <v>0.30239616190572915</v>
      </c>
      <c r="C25" s="25">
        <v>0.33100125042579931</v>
      </c>
      <c r="D25" s="25"/>
      <c r="E25" s="25">
        <v>10.394145679369338</v>
      </c>
    </row>
    <row r="26" spans="1:5" x14ac:dyDescent="0.25">
      <c r="A26" s="10">
        <v>28671</v>
      </c>
      <c r="B26" s="25">
        <v>0.31112323029818945</v>
      </c>
      <c r="C26" s="25">
        <v>0.34342081231419108</v>
      </c>
      <c r="D26" s="25"/>
      <c r="E26" s="25">
        <v>7.7743291080512034</v>
      </c>
    </row>
    <row r="27" spans="1:5" x14ac:dyDescent="0.25">
      <c r="A27" s="10">
        <v>28763</v>
      </c>
      <c r="B27" s="25">
        <v>0.32035511202062195</v>
      </c>
      <c r="C27" s="25">
        <v>0.35317598587939636</v>
      </c>
      <c r="D27" s="25"/>
      <c r="E27" s="25">
        <v>7.0532801385504662</v>
      </c>
    </row>
    <row r="28" spans="1:5" x14ac:dyDescent="0.25">
      <c r="A28" s="10">
        <v>28855</v>
      </c>
      <c r="B28" s="25">
        <v>0.32833247454133208</v>
      </c>
      <c r="C28" s="25">
        <v>0.3556297783774478</v>
      </c>
      <c r="D28" s="25"/>
      <c r="E28" s="25">
        <v>4.8999563373542721</v>
      </c>
    </row>
    <row r="29" spans="1:5" x14ac:dyDescent="0.25">
      <c r="A29" s="10">
        <v>28945</v>
      </c>
      <c r="B29" s="25">
        <v>0.33562736645292318</v>
      </c>
      <c r="C29" s="25">
        <v>0.36525281768170509</v>
      </c>
      <c r="D29" s="25"/>
      <c r="E29" s="25">
        <v>3.3152777020013069</v>
      </c>
    </row>
    <row r="30" spans="1:5" x14ac:dyDescent="0.25">
      <c r="A30" s="10">
        <v>29036</v>
      </c>
      <c r="B30" s="25">
        <v>0.34338193435586706</v>
      </c>
      <c r="C30" s="25">
        <v>0.38025269029823977</v>
      </c>
      <c r="D30" s="25"/>
      <c r="E30" s="25">
        <v>2.0148955711952077</v>
      </c>
    </row>
    <row r="31" spans="1:5" x14ac:dyDescent="0.25">
      <c r="A31" s="10">
        <v>29128</v>
      </c>
      <c r="B31" s="25">
        <v>0.35030812896265423</v>
      </c>
      <c r="C31" s="25">
        <v>0.38835591318580515</v>
      </c>
      <c r="D31" s="25"/>
      <c r="E31" s="25">
        <v>-1.0636039156545762</v>
      </c>
    </row>
    <row r="32" spans="1:5" x14ac:dyDescent="0.25">
      <c r="A32" s="10">
        <v>29220</v>
      </c>
      <c r="B32" s="25">
        <v>0.35878349914982832</v>
      </c>
      <c r="C32" s="25">
        <v>0.3867311604618468</v>
      </c>
      <c r="D32" s="25"/>
      <c r="E32" s="25">
        <v>-2.6141870056728522</v>
      </c>
    </row>
    <row r="33" spans="1:5" x14ac:dyDescent="0.25">
      <c r="A33" s="10">
        <v>29311</v>
      </c>
      <c r="B33" s="25">
        <v>0.36759842803131076</v>
      </c>
      <c r="C33" s="25">
        <v>0.37681621261226039</v>
      </c>
      <c r="D33" s="25"/>
      <c r="E33" s="25">
        <v>-8.3174368088195223</v>
      </c>
    </row>
    <row r="34" spans="1:5" x14ac:dyDescent="0.25">
      <c r="A34" s="10">
        <v>29402</v>
      </c>
      <c r="B34" s="25">
        <v>0.37599765441950389</v>
      </c>
      <c r="C34" s="25">
        <v>0.3651753430188493</v>
      </c>
      <c r="D34" s="25"/>
      <c r="E34" s="25">
        <v>-12.906818498975214</v>
      </c>
    </row>
    <row r="35" spans="1:5" x14ac:dyDescent="0.25">
      <c r="A35" s="10">
        <v>29494</v>
      </c>
      <c r="B35" s="25">
        <v>0.38478473199758051</v>
      </c>
      <c r="C35" s="25">
        <v>0.37839554848595752</v>
      </c>
      <c r="D35" s="25"/>
      <c r="E35" s="25">
        <v>-10.275466148402401</v>
      </c>
    </row>
    <row r="36" spans="1:5" x14ac:dyDescent="0.25">
      <c r="A36" s="10">
        <v>29586</v>
      </c>
      <c r="B36" s="25">
        <v>0.39095785878087419</v>
      </c>
      <c r="C36" s="25">
        <v>0.37730431675445919</v>
      </c>
      <c r="D36" s="25"/>
      <c r="E36" s="25">
        <v>-10.839074425770079</v>
      </c>
    </row>
    <row r="37" spans="1:5" x14ac:dyDescent="0.25">
      <c r="A37" s="10">
        <v>29676</v>
      </c>
      <c r="B37" s="25">
        <v>0.39714883819760266</v>
      </c>
      <c r="C37" s="25">
        <v>0.37001736984636308</v>
      </c>
      <c r="D37" s="25"/>
      <c r="E37" s="25">
        <v>-10.93745828158279</v>
      </c>
    </row>
    <row r="38" spans="1:5" x14ac:dyDescent="0.25">
      <c r="A38" s="10">
        <v>29767</v>
      </c>
      <c r="B38" s="25">
        <v>0.40397771566051122</v>
      </c>
      <c r="C38" s="25">
        <v>0.35478244893683686</v>
      </c>
      <c r="D38" s="25"/>
      <c r="E38" s="25">
        <v>-13.439425825137485</v>
      </c>
    </row>
    <row r="39" spans="1:5" x14ac:dyDescent="0.25">
      <c r="A39" s="10">
        <v>29859</v>
      </c>
      <c r="B39" s="25">
        <v>0.41225795265001908</v>
      </c>
      <c r="C39" s="25">
        <v>0.34849427816784345</v>
      </c>
      <c r="D39" s="25"/>
      <c r="E39" s="25">
        <v>-17.633657959359748</v>
      </c>
    </row>
    <row r="40" spans="1:5" x14ac:dyDescent="0.25">
      <c r="A40" s="10">
        <v>29951</v>
      </c>
      <c r="B40" s="25">
        <v>0.42516262877471411</v>
      </c>
      <c r="C40" s="25">
        <v>0.35350357798484361</v>
      </c>
      <c r="D40" s="25"/>
      <c r="E40" s="25">
        <v>-17.053442805224282</v>
      </c>
    </row>
    <row r="41" spans="1:5" x14ac:dyDescent="0.25">
      <c r="A41" s="10">
        <v>30041</v>
      </c>
      <c r="B41" s="25">
        <v>0.43929832735597257</v>
      </c>
      <c r="C41" s="25">
        <v>0.34618348263154214</v>
      </c>
      <c r="D41" s="25"/>
      <c r="E41" s="25">
        <v>-16.597223194701151</v>
      </c>
    </row>
    <row r="42" spans="1:5" x14ac:dyDescent="0.25">
      <c r="A42" s="10">
        <v>30132</v>
      </c>
      <c r="B42" s="25">
        <v>0.45647626814939585</v>
      </c>
      <c r="C42" s="25">
        <v>0.34845620103268921</v>
      </c>
      <c r="D42" s="25"/>
      <c r="E42" s="25">
        <v>-10.838104877011002</v>
      </c>
    </row>
    <row r="43" spans="1:5" x14ac:dyDescent="0.25">
      <c r="A43" s="10">
        <v>30224</v>
      </c>
      <c r="B43" s="25">
        <v>0.47364100001582576</v>
      </c>
      <c r="C43" s="25">
        <v>0.34626280603785442</v>
      </c>
      <c r="D43" s="25"/>
      <c r="E43" s="25">
        <v>-9.4162233855018425</v>
      </c>
    </row>
    <row r="44" spans="1:5" x14ac:dyDescent="0.25">
      <c r="A44" s="10">
        <v>30316</v>
      </c>
      <c r="B44" s="25">
        <v>0.48905224250067908</v>
      </c>
      <c r="C44" s="25">
        <v>0.35377596275226525</v>
      </c>
      <c r="D44" s="25"/>
      <c r="E44" s="25">
        <v>-8.0982047548852627</v>
      </c>
    </row>
    <row r="45" spans="1:5" x14ac:dyDescent="0.25">
      <c r="A45" s="10">
        <v>30406</v>
      </c>
      <c r="B45" s="25">
        <v>0.49867727332676348</v>
      </c>
      <c r="C45" s="25">
        <v>0.37913276474984353</v>
      </c>
      <c r="D45" s="25"/>
      <c r="E45" s="25">
        <v>2.1548930895524121</v>
      </c>
    </row>
    <row r="46" spans="1:5" x14ac:dyDescent="0.25">
      <c r="A46" s="10">
        <v>30497</v>
      </c>
      <c r="B46" s="25">
        <v>0.50309582953802379</v>
      </c>
      <c r="C46" s="25">
        <v>0.42594451376152548</v>
      </c>
      <c r="D46" s="25"/>
      <c r="E46" s="25">
        <v>14.37869476126532</v>
      </c>
    </row>
    <row r="47" spans="1:5" x14ac:dyDescent="0.25">
      <c r="A47" s="10">
        <v>30589</v>
      </c>
      <c r="B47" s="25">
        <v>0.5064799839378713</v>
      </c>
      <c r="C47" s="25">
        <v>0.43824077793674349</v>
      </c>
      <c r="D47" s="25"/>
      <c r="E47" s="25">
        <v>18.904235713075579</v>
      </c>
    </row>
    <row r="48" spans="1:5" x14ac:dyDescent="0.25">
      <c r="A48" s="10">
        <v>30681</v>
      </c>
      <c r="B48" s="25">
        <v>0.50859088541011532</v>
      </c>
      <c r="C48" s="25">
        <v>0.45114671834418113</v>
      </c>
      <c r="D48" s="25"/>
      <c r="E48" s="25">
        <v>20.034411628820116</v>
      </c>
    </row>
    <row r="49" spans="1:5" x14ac:dyDescent="0.25">
      <c r="A49" s="10">
        <v>30772</v>
      </c>
      <c r="B49" s="25">
        <v>0.51841079177747851</v>
      </c>
      <c r="C49" s="25">
        <v>0.47074026280793702</v>
      </c>
      <c r="D49" s="25"/>
      <c r="E49" s="25">
        <v>16.179889523072699</v>
      </c>
    </row>
    <row r="50" spans="1:5" x14ac:dyDescent="0.25">
      <c r="A50" s="10">
        <v>30863</v>
      </c>
      <c r="B50" s="25">
        <v>0.53131205695375583</v>
      </c>
      <c r="C50" s="25">
        <v>0.47988414115740285</v>
      </c>
      <c r="D50" s="25"/>
      <c r="E50" s="25">
        <v>4.8665057875708184</v>
      </c>
    </row>
    <row r="51" spans="1:5" x14ac:dyDescent="0.25">
      <c r="A51" s="10">
        <v>30955</v>
      </c>
      <c r="B51" s="25">
        <v>0.54412478162142219</v>
      </c>
      <c r="C51" s="25">
        <v>0.49062094417816904</v>
      </c>
      <c r="D51" s="25"/>
      <c r="E51" s="25">
        <v>4.301576028075349</v>
      </c>
    </row>
    <row r="52" spans="1:5" x14ac:dyDescent="0.25">
      <c r="A52" s="10">
        <v>31047</v>
      </c>
      <c r="B52" s="25">
        <v>0.55615363231516712</v>
      </c>
      <c r="C52" s="25">
        <v>0.51426574865964414</v>
      </c>
      <c r="D52" s="25"/>
      <c r="E52" s="25">
        <v>7.3814945235126883</v>
      </c>
    </row>
    <row r="53" spans="1:5" x14ac:dyDescent="0.25">
      <c r="A53" s="10">
        <v>31137</v>
      </c>
      <c r="B53" s="25">
        <v>0.55792709542842689</v>
      </c>
      <c r="C53" s="25">
        <v>0.52751524609504652</v>
      </c>
      <c r="D53" s="25"/>
      <c r="E53" s="25">
        <v>5.8825214349601085</v>
      </c>
    </row>
    <row r="54" spans="1:5" x14ac:dyDescent="0.25">
      <c r="A54" s="10">
        <v>31228</v>
      </c>
      <c r="B54" s="25">
        <v>0.56165161832402011</v>
      </c>
      <c r="C54" s="25">
        <v>0.55238730697667171</v>
      </c>
      <c r="D54" s="25"/>
      <c r="E54" s="25">
        <v>9.8707800158124073</v>
      </c>
    </row>
    <row r="55" spans="1:5" x14ac:dyDescent="0.25">
      <c r="A55" s="10">
        <v>31320</v>
      </c>
      <c r="B55" s="25">
        <v>0.56640456331751321</v>
      </c>
      <c r="C55" s="25">
        <v>0.59601313490636354</v>
      </c>
      <c r="D55" s="25"/>
      <c r="E55" s="25">
        <v>17.998635093970105</v>
      </c>
    </row>
    <row r="56" spans="1:5" x14ac:dyDescent="0.25">
      <c r="A56" s="10">
        <v>31412</v>
      </c>
      <c r="B56" s="25">
        <v>0.57304985579374768</v>
      </c>
      <c r="C56" s="25">
        <v>0.61231654325256279</v>
      </c>
      <c r="D56" s="25"/>
      <c r="E56" s="25">
        <v>17.443344155439977</v>
      </c>
    </row>
    <row r="57" spans="1:5" x14ac:dyDescent="0.25">
      <c r="A57" s="10">
        <v>31502</v>
      </c>
      <c r="B57" s="25">
        <v>0.58761826333424927</v>
      </c>
      <c r="C57" s="25">
        <v>0.64675145506010545</v>
      </c>
      <c r="D57" s="25"/>
      <c r="E57" s="25">
        <v>24.113172041342025</v>
      </c>
    </row>
    <row r="58" spans="1:5" x14ac:dyDescent="0.25">
      <c r="A58" s="10">
        <v>31593</v>
      </c>
      <c r="B58" s="25">
        <v>0.59753151608039878</v>
      </c>
      <c r="C58" s="25">
        <v>0.64523982468942631</v>
      </c>
      <c r="D58" s="25"/>
      <c r="E58" s="25">
        <v>16.602334097308802</v>
      </c>
    </row>
    <row r="59" spans="1:5" x14ac:dyDescent="0.25">
      <c r="A59" s="10">
        <v>31685</v>
      </c>
      <c r="B59" s="25">
        <v>0.60555746016010936</v>
      </c>
      <c r="C59" s="25">
        <v>0.62759858918538125</v>
      </c>
      <c r="D59" s="25"/>
      <c r="E59" s="25">
        <v>3.7592884323739417</v>
      </c>
    </row>
    <row r="60" spans="1:5" x14ac:dyDescent="0.25">
      <c r="A60" s="10">
        <v>31777</v>
      </c>
      <c r="B60" s="25">
        <v>0.61137423052762319</v>
      </c>
      <c r="C60" s="25">
        <v>0.63629238817743727</v>
      </c>
      <c r="D60" s="25"/>
      <c r="E60" s="25">
        <v>0.91132491751737543</v>
      </c>
    </row>
    <row r="61" spans="1:5" x14ac:dyDescent="0.25">
      <c r="A61" s="10">
        <v>31867</v>
      </c>
      <c r="B61" s="25">
        <v>0.61558870490897299</v>
      </c>
      <c r="C61" s="25">
        <v>0.59348269565678924</v>
      </c>
      <c r="D61" s="25"/>
      <c r="E61" s="25">
        <v>-12.279989947641933</v>
      </c>
    </row>
    <row r="62" spans="1:5" x14ac:dyDescent="0.25">
      <c r="A62" s="10">
        <v>31958</v>
      </c>
      <c r="B62" s="25">
        <v>0.62077321133924945</v>
      </c>
      <c r="C62" s="25">
        <v>0.59426710868335686</v>
      </c>
      <c r="D62" s="25"/>
      <c r="E62" s="25">
        <v>-11.651965332821945</v>
      </c>
    </row>
    <row r="63" spans="1:5" x14ac:dyDescent="0.25">
      <c r="A63" s="10">
        <v>32050</v>
      </c>
      <c r="B63" s="25">
        <v>0.62449400014572798</v>
      </c>
      <c r="C63" s="25">
        <v>0.59140837350675723</v>
      </c>
      <c r="D63" s="25"/>
      <c r="E63" s="25">
        <v>-10.105911183817874</v>
      </c>
    </row>
    <row r="64" spans="1:5" x14ac:dyDescent="0.25">
      <c r="A64" s="10">
        <v>32142</v>
      </c>
      <c r="B64" s="25">
        <v>0.62919783046588595</v>
      </c>
      <c r="C64" s="25">
        <v>0.58628429648326352</v>
      </c>
      <c r="D64" s="25"/>
      <c r="E64" s="25">
        <v>-11.690158198308854</v>
      </c>
    </row>
    <row r="65" spans="1:5" x14ac:dyDescent="0.25">
      <c r="A65" s="10">
        <v>32233</v>
      </c>
      <c r="B65" s="25">
        <v>0.63331064340219934</v>
      </c>
      <c r="C65" s="25">
        <v>0.58993760162675235</v>
      </c>
      <c r="D65" s="25"/>
      <c r="E65" s="25">
        <v>-5.7236277944173075</v>
      </c>
    </row>
    <row r="66" spans="1:5" x14ac:dyDescent="0.25">
      <c r="A66" s="10">
        <v>32324</v>
      </c>
      <c r="B66" s="25">
        <v>0.64069551054336082</v>
      </c>
      <c r="C66" s="25">
        <v>0.58869154368984589</v>
      </c>
      <c r="D66" s="25"/>
      <c r="E66" s="25">
        <v>-4.61711404696723</v>
      </c>
    </row>
    <row r="67" spans="1:5" x14ac:dyDescent="0.25">
      <c r="A67" s="10">
        <v>32416</v>
      </c>
      <c r="B67" s="25">
        <v>0.65223915560483725</v>
      </c>
      <c r="C67" s="25">
        <v>0.601004830458851</v>
      </c>
      <c r="D67" s="25"/>
      <c r="E67" s="25">
        <v>-1.7335295785728677</v>
      </c>
    </row>
    <row r="68" spans="1:5" x14ac:dyDescent="0.25">
      <c r="A68" s="10">
        <v>32508</v>
      </c>
      <c r="B68" s="25">
        <v>0.66640171402738368</v>
      </c>
      <c r="C68" s="25">
        <v>0.60589227607552831</v>
      </c>
      <c r="D68" s="25"/>
      <c r="E68" s="25">
        <v>-0.43279638766301476</v>
      </c>
    </row>
    <row r="69" spans="1:5" x14ac:dyDescent="0.25">
      <c r="A69" s="10">
        <v>32598</v>
      </c>
      <c r="B69" s="25">
        <v>0.68432671830529612</v>
      </c>
      <c r="C69" s="25">
        <v>0.59881280917638002</v>
      </c>
      <c r="D69" s="25"/>
      <c r="E69" s="25">
        <v>-2.537950427208957</v>
      </c>
    </row>
    <row r="70" spans="1:5" x14ac:dyDescent="0.25">
      <c r="A70" s="10">
        <v>32689</v>
      </c>
      <c r="B70" s="25">
        <v>0.69912926620300453</v>
      </c>
      <c r="C70" s="25">
        <v>0.59901810598120409</v>
      </c>
      <c r="D70" s="25"/>
      <c r="E70" s="25">
        <v>-3.3339853417329701</v>
      </c>
    </row>
    <row r="71" spans="1:5" x14ac:dyDescent="0.25">
      <c r="A71" s="10">
        <v>32781</v>
      </c>
      <c r="B71" s="25">
        <v>0.70922607329171439</v>
      </c>
      <c r="C71" s="25">
        <v>0.58979265122081515</v>
      </c>
      <c r="D71" s="25"/>
      <c r="E71" s="25">
        <v>-6.7862964229513771</v>
      </c>
    </row>
    <row r="72" spans="1:5" x14ac:dyDescent="0.25">
      <c r="A72" s="10">
        <v>32873</v>
      </c>
      <c r="B72" s="25">
        <v>0.71321833313184291</v>
      </c>
      <c r="C72" s="25">
        <v>0.58062888070198226</v>
      </c>
      <c r="D72" s="25"/>
      <c r="E72" s="25">
        <v>-8.2862068978843855</v>
      </c>
    </row>
    <row r="73" spans="1:5" x14ac:dyDescent="0.25">
      <c r="A73" s="10">
        <v>32963</v>
      </c>
      <c r="B73" s="25">
        <v>0.72264900309365343</v>
      </c>
      <c r="C73" s="25">
        <v>0.55392465688793802</v>
      </c>
      <c r="D73" s="25"/>
      <c r="E73" s="25">
        <v>-11.338806041281691</v>
      </c>
    </row>
    <row r="74" spans="1:5" x14ac:dyDescent="0.25">
      <c r="A74" s="10">
        <v>33054</v>
      </c>
      <c r="B74" s="25">
        <v>0.72867879078407549</v>
      </c>
      <c r="C74" s="25">
        <v>0.55433949281607886</v>
      </c>
      <c r="D74" s="25"/>
      <c r="E74" s="25">
        <v>-8.8140022957595932</v>
      </c>
    </row>
    <row r="75" spans="1:5" x14ac:dyDescent="0.25">
      <c r="A75" s="10">
        <v>33146</v>
      </c>
      <c r="B75" s="25">
        <v>0.73574734281247467</v>
      </c>
      <c r="C75" s="25">
        <v>0.54321665335425162</v>
      </c>
      <c r="D75" s="25"/>
      <c r="E75" s="25">
        <v>-7.6786787127813945</v>
      </c>
    </row>
    <row r="76" spans="1:5" x14ac:dyDescent="0.25">
      <c r="A76" s="10">
        <v>33238</v>
      </c>
      <c r="B76" s="25">
        <v>0.74642279791350896</v>
      </c>
      <c r="C76" s="25">
        <v>0.53909496076726204</v>
      </c>
      <c r="D76" s="25"/>
      <c r="E76" s="25">
        <v>-8.3293858746249612</v>
      </c>
    </row>
    <row r="77" spans="1:5" x14ac:dyDescent="0.25">
      <c r="A77" s="10">
        <v>33328</v>
      </c>
      <c r="B77" s="25">
        <v>0.75443370217578953</v>
      </c>
      <c r="C77" s="25">
        <v>0.5501279854217882</v>
      </c>
      <c r="D77" s="25"/>
      <c r="E77" s="25">
        <v>-1.7968190646594606</v>
      </c>
    </row>
    <row r="78" spans="1:5" x14ac:dyDescent="0.25">
      <c r="A78" s="10">
        <v>33419</v>
      </c>
      <c r="B78" s="25">
        <v>0.76441640719931847</v>
      </c>
      <c r="C78" s="25">
        <v>0.55534145554130709</v>
      </c>
      <c r="D78" s="25"/>
      <c r="E78" s="25">
        <v>-2.990012327531244</v>
      </c>
    </row>
    <row r="79" spans="1:5" x14ac:dyDescent="0.25">
      <c r="A79" s="10">
        <v>33511</v>
      </c>
      <c r="B79" s="25">
        <v>0.77439250674211912</v>
      </c>
      <c r="C79" s="25">
        <v>0.55585652787725082</v>
      </c>
      <c r="D79" s="25"/>
      <c r="E79" s="25">
        <v>-1.746245700019633</v>
      </c>
    </row>
    <row r="80" spans="1:5" x14ac:dyDescent="0.25">
      <c r="A80" s="10">
        <v>33603</v>
      </c>
      <c r="B80" s="25">
        <v>0.77918528671007314</v>
      </c>
      <c r="C80" s="25">
        <v>0.5575951969350289</v>
      </c>
      <c r="D80" s="25"/>
      <c r="E80" s="25">
        <v>0.74919067390193383</v>
      </c>
    </row>
    <row r="81" spans="1:5" x14ac:dyDescent="0.25">
      <c r="A81" s="10">
        <v>33694</v>
      </c>
      <c r="B81" s="25">
        <v>0.77866451555318017</v>
      </c>
      <c r="C81" s="25">
        <v>0.55485909055026839</v>
      </c>
      <c r="D81" s="25">
        <v>0.51580750467490388</v>
      </c>
      <c r="E81" s="25">
        <v>-0.19848012312335683</v>
      </c>
    </row>
    <row r="82" spans="1:5" x14ac:dyDescent="0.25">
      <c r="A82" s="10">
        <v>33785</v>
      </c>
      <c r="B82" s="25">
        <v>0.77927035939004385</v>
      </c>
      <c r="C82" s="25">
        <v>0.55321947904762259</v>
      </c>
      <c r="D82" s="25">
        <v>0.50586624602712582</v>
      </c>
      <c r="E82" s="25">
        <v>-1.3412687291854075</v>
      </c>
    </row>
    <row r="83" spans="1:5" x14ac:dyDescent="0.25">
      <c r="A83" s="10">
        <v>33877</v>
      </c>
      <c r="B83" s="25">
        <v>0.78533235196727136</v>
      </c>
      <c r="C83" s="25">
        <v>0.54566882589933197</v>
      </c>
      <c r="D83" s="25">
        <v>0.49058440664088571</v>
      </c>
      <c r="E83" s="25">
        <v>-3.0565514801641602</v>
      </c>
    </row>
    <row r="84" spans="1:5" x14ac:dyDescent="0.25">
      <c r="A84" s="10">
        <v>33969</v>
      </c>
      <c r="B84" s="25">
        <v>0.80292749389102069</v>
      </c>
      <c r="C84" s="25">
        <v>0.52926238233968803</v>
      </c>
      <c r="D84" s="25">
        <v>0.47399603166014276</v>
      </c>
      <c r="E84" s="25">
        <v>-6.4663386245431109</v>
      </c>
    </row>
    <row r="85" spans="1:5" x14ac:dyDescent="0.25">
      <c r="A85" s="10">
        <v>34059</v>
      </c>
      <c r="B85" s="25">
        <v>0.83208142330695367</v>
      </c>
      <c r="C85" s="25">
        <v>0.52291926889284923</v>
      </c>
      <c r="D85" s="25">
        <v>0.45951392804622943</v>
      </c>
      <c r="E85" s="25">
        <v>-7.0053305788490334</v>
      </c>
    </row>
    <row r="86" spans="1:5" x14ac:dyDescent="0.25">
      <c r="A86" s="10">
        <v>34150</v>
      </c>
      <c r="B86" s="25">
        <v>0.85638393445896821</v>
      </c>
      <c r="C86" s="25">
        <v>0.51816323723487123</v>
      </c>
      <c r="D86" s="25">
        <v>0.45553413572981671</v>
      </c>
      <c r="E86" s="25">
        <v>-7.1051174005588802</v>
      </c>
    </row>
    <row r="87" spans="1:5" x14ac:dyDescent="0.25">
      <c r="A87" s="10">
        <v>34242</v>
      </c>
      <c r="B87" s="25">
        <v>0.85823383450356217</v>
      </c>
      <c r="C87" s="25">
        <v>0.54573999815987506</v>
      </c>
      <c r="D87" s="25">
        <v>0.47954448224532054</v>
      </c>
      <c r="E87" s="25">
        <v>-1.0522791084316752</v>
      </c>
    </row>
    <row r="88" spans="1:5" x14ac:dyDescent="0.25">
      <c r="A88" s="10">
        <v>34334</v>
      </c>
      <c r="B88" s="25">
        <v>0.8203045359769684</v>
      </c>
      <c r="C88" s="25">
        <v>0.57503495430256391</v>
      </c>
      <c r="D88" s="25">
        <v>0.50021951776322604</v>
      </c>
      <c r="E88" s="25">
        <v>7.593171841326174</v>
      </c>
    </row>
    <row r="89" spans="1:5" x14ac:dyDescent="0.25">
      <c r="A89" s="10">
        <v>34424</v>
      </c>
      <c r="B89" s="25">
        <v>0.80264348216702863</v>
      </c>
      <c r="C89" s="25">
        <v>0.60902306155888231</v>
      </c>
      <c r="D89" s="25">
        <v>0.52762276333439007</v>
      </c>
      <c r="E89" s="25">
        <v>14.087425252171659</v>
      </c>
    </row>
    <row r="90" spans="1:5" x14ac:dyDescent="0.25">
      <c r="A90" s="10">
        <v>34515</v>
      </c>
      <c r="B90" s="25">
        <v>0.79111971025842176</v>
      </c>
      <c r="C90" s="25">
        <v>0.60793378424102218</v>
      </c>
      <c r="D90" s="25">
        <v>0.52047665205939186</v>
      </c>
      <c r="E90" s="25">
        <v>14.195498671169538</v>
      </c>
    </row>
    <row r="91" spans="1:5" x14ac:dyDescent="0.25">
      <c r="A91" s="10">
        <v>34607</v>
      </c>
      <c r="B91" s="25">
        <v>0.8031506252973466</v>
      </c>
      <c r="C91" s="25">
        <v>0.6020672976035133</v>
      </c>
      <c r="D91" s="25">
        <v>0.51195647371835962</v>
      </c>
      <c r="E91" s="25">
        <v>7.2252898633833995</v>
      </c>
    </row>
    <row r="92" spans="1:5" x14ac:dyDescent="0.25">
      <c r="A92" s="10">
        <v>34699</v>
      </c>
      <c r="B92" s="25">
        <v>0.85663510883216176</v>
      </c>
      <c r="C92" s="25">
        <v>0.60854161172978538</v>
      </c>
      <c r="D92" s="25">
        <v>0.51132197988673</v>
      </c>
      <c r="E92" s="25">
        <v>3.0238456330396124</v>
      </c>
    </row>
    <row r="93" spans="1:5" x14ac:dyDescent="0.25">
      <c r="A93" s="10">
        <v>34789</v>
      </c>
      <c r="B93" s="25">
        <v>0.87794308896188622</v>
      </c>
      <c r="C93" s="25">
        <v>0.62316083611508111</v>
      </c>
      <c r="D93" s="25">
        <v>0.52176853601785955</v>
      </c>
      <c r="E93" s="25">
        <v>-0.36534637726387542</v>
      </c>
    </row>
    <row r="94" spans="1:5" x14ac:dyDescent="0.25">
      <c r="A94" s="10">
        <v>34880</v>
      </c>
      <c r="B94" s="25">
        <v>0.89744189426901189</v>
      </c>
      <c r="C94" s="25">
        <v>0.64492863957624802</v>
      </c>
      <c r="D94" s="25">
        <v>0.54151341780674112</v>
      </c>
      <c r="E94" s="25">
        <v>3.8177867764320972</v>
      </c>
    </row>
    <row r="95" spans="1:5" x14ac:dyDescent="0.25">
      <c r="A95" s="10">
        <v>34972</v>
      </c>
      <c r="B95" s="25">
        <v>0.90853487287814561</v>
      </c>
      <c r="C95" s="25">
        <v>0.66335138266158611</v>
      </c>
      <c r="D95" s="25">
        <v>0.55751819259977986</v>
      </c>
      <c r="E95" s="25">
        <v>8.5411703105787709</v>
      </c>
    </row>
    <row r="96" spans="1:5" x14ac:dyDescent="0.25">
      <c r="A96" s="10">
        <v>35064</v>
      </c>
      <c r="B96" s="25">
        <v>0.91267915104645014</v>
      </c>
      <c r="C96" s="25">
        <v>0.68088507597351378</v>
      </c>
      <c r="D96" s="25">
        <v>0.57058383981457927</v>
      </c>
      <c r="E96" s="25">
        <v>10.733384291469994</v>
      </c>
    </row>
    <row r="97" spans="1:5" x14ac:dyDescent="0.25">
      <c r="A97" s="10">
        <v>35155</v>
      </c>
      <c r="B97" s="25">
        <v>0.91585113272263807</v>
      </c>
      <c r="C97" s="25">
        <v>0.69225336690926131</v>
      </c>
      <c r="D97" s="25">
        <v>0.5835635068754087</v>
      </c>
      <c r="E97" s="25">
        <v>10.122815612554504</v>
      </c>
    </row>
    <row r="98" spans="1:5" x14ac:dyDescent="0.25">
      <c r="A98" s="10">
        <v>35246</v>
      </c>
      <c r="B98" s="25">
        <v>0.91972591388074798</v>
      </c>
      <c r="C98" s="25">
        <v>0.708288385596473</v>
      </c>
      <c r="D98" s="25">
        <v>0.59963171428443596</v>
      </c>
      <c r="E98" s="25">
        <v>8.388197695264088</v>
      </c>
    </row>
    <row r="99" spans="1:5" x14ac:dyDescent="0.25">
      <c r="A99" s="10">
        <v>35338</v>
      </c>
      <c r="B99" s="25">
        <v>0.92215696831253291</v>
      </c>
      <c r="C99" s="25">
        <v>0.73107049192731366</v>
      </c>
      <c r="D99" s="25">
        <v>0.62017033494596197</v>
      </c>
      <c r="E99" s="25">
        <v>8.1727739817522469</v>
      </c>
    </row>
    <row r="100" spans="1:5" x14ac:dyDescent="0.25">
      <c r="A100" s="10">
        <v>35430</v>
      </c>
      <c r="B100" s="25">
        <v>0.92602694436339117</v>
      </c>
      <c r="C100" s="25">
        <v>0.760487513610689</v>
      </c>
      <c r="D100" s="25">
        <v>0.6434344348916583</v>
      </c>
      <c r="E100" s="25">
        <v>8.8376638234004758</v>
      </c>
    </row>
    <row r="101" spans="1:5" x14ac:dyDescent="0.25">
      <c r="A101" s="10">
        <v>35520</v>
      </c>
      <c r="B101" s="25">
        <v>0.92480304977857053</v>
      </c>
      <c r="C101" s="25">
        <v>0.78110879172117442</v>
      </c>
      <c r="D101" s="25">
        <v>0.66242083773842941</v>
      </c>
      <c r="E101" s="25">
        <v>10.698560957754321</v>
      </c>
    </row>
    <row r="102" spans="1:5" x14ac:dyDescent="0.25">
      <c r="A102" s="10">
        <v>35611</v>
      </c>
      <c r="B102" s="25">
        <v>0.92785548579971056</v>
      </c>
      <c r="C102" s="25">
        <v>0.79967109894152988</v>
      </c>
      <c r="D102" s="25">
        <v>0.68172908889272721</v>
      </c>
      <c r="E102" s="25">
        <v>10.730845126341283</v>
      </c>
    </row>
    <row r="103" spans="1:5" x14ac:dyDescent="0.25">
      <c r="A103" s="10">
        <v>35703</v>
      </c>
      <c r="B103" s="25">
        <v>0.9371423161905077</v>
      </c>
      <c r="C103" s="25">
        <v>0.81766965865016528</v>
      </c>
      <c r="D103" s="25">
        <v>0.70260628192056818</v>
      </c>
      <c r="E103" s="25">
        <v>9.624715030218578</v>
      </c>
    </row>
    <row r="104" spans="1:5" x14ac:dyDescent="0.25">
      <c r="A104" s="10">
        <v>35795</v>
      </c>
      <c r="B104" s="25">
        <v>0.94254679971784772</v>
      </c>
      <c r="C104" s="25">
        <v>0.82821074207460554</v>
      </c>
      <c r="D104" s="25">
        <v>0.72067696709639417</v>
      </c>
      <c r="E104" s="25">
        <v>7.255608032324945</v>
      </c>
    </row>
    <row r="105" spans="1:5" x14ac:dyDescent="0.25">
      <c r="A105" s="10">
        <v>35885</v>
      </c>
      <c r="B105" s="25">
        <v>0.95743154593698654</v>
      </c>
      <c r="C105" s="25">
        <v>0.84518795681998193</v>
      </c>
      <c r="D105" s="25">
        <v>0.73866718995580727</v>
      </c>
      <c r="E105" s="25">
        <v>6.0467547725870041</v>
      </c>
    </row>
    <row r="106" spans="1:5" x14ac:dyDescent="0.25">
      <c r="A106" s="10">
        <v>35976</v>
      </c>
      <c r="B106" s="25">
        <v>0.96405613180827043</v>
      </c>
      <c r="C106" s="25">
        <v>0.87715377915883908</v>
      </c>
      <c r="D106" s="25">
        <v>0.77307031979514318</v>
      </c>
      <c r="E106" s="25">
        <v>7.8486846438291735</v>
      </c>
    </row>
    <row r="107" spans="1:5" x14ac:dyDescent="0.25">
      <c r="A107" s="10">
        <v>36068</v>
      </c>
      <c r="B107" s="25">
        <v>0.97382560911140703</v>
      </c>
      <c r="C107" s="25">
        <v>0.88790609146005428</v>
      </c>
      <c r="D107" s="25">
        <v>0.79548799936441872</v>
      </c>
      <c r="E107" s="25">
        <v>7.1071496874307138</v>
      </c>
    </row>
    <row r="108" spans="1:5" x14ac:dyDescent="0.25">
      <c r="A108" s="10">
        <v>36160</v>
      </c>
      <c r="B108" s="25">
        <v>0.98039117480088167</v>
      </c>
      <c r="C108" s="25">
        <v>0.90717641022661033</v>
      </c>
      <c r="D108" s="25">
        <v>0.82903319600634273</v>
      </c>
      <c r="E108" s="25">
        <v>8.5445448107623889</v>
      </c>
    </row>
    <row r="109" spans="1:5" x14ac:dyDescent="0.25">
      <c r="A109" s="10">
        <v>36250</v>
      </c>
      <c r="B109" s="25">
        <v>0.97505412354010235</v>
      </c>
      <c r="C109" s="25">
        <v>0.92145473484970652</v>
      </c>
      <c r="D109" s="25">
        <v>0.85829602852611842</v>
      </c>
      <c r="E109" s="25">
        <v>7.8558656325387943</v>
      </c>
    </row>
    <row r="110" spans="1:5" x14ac:dyDescent="0.25">
      <c r="A110" s="10">
        <v>36341</v>
      </c>
      <c r="B110" s="25">
        <v>0.97022538319197116</v>
      </c>
      <c r="C110" s="25">
        <v>0.93124182468762995</v>
      </c>
      <c r="D110" s="25">
        <v>0.87719922211425128</v>
      </c>
      <c r="E110" s="25">
        <v>4.9281063698063843</v>
      </c>
    </row>
    <row r="111" spans="1:5" x14ac:dyDescent="0.25">
      <c r="A111" s="10">
        <v>36433</v>
      </c>
      <c r="B111" s="25">
        <v>0.97718013938440473</v>
      </c>
      <c r="C111" s="25">
        <v>0.94630387499638613</v>
      </c>
      <c r="D111" s="25">
        <v>0.90832055123724176</v>
      </c>
      <c r="E111" s="25">
        <v>4.4730816808692619</v>
      </c>
    </row>
    <row r="112" spans="1:5" x14ac:dyDescent="0.25">
      <c r="A112" s="10">
        <v>36525</v>
      </c>
      <c r="B112" s="25">
        <v>0.98087266435751863</v>
      </c>
      <c r="C112" s="25">
        <v>0.95622980672817592</v>
      </c>
      <c r="D112" s="25">
        <v>0.92425382600810468</v>
      </c>
      <c r="E112" s="25">
        <v>2.0498095473574951</v>
      </c>
    </row>
    <row r="113" spans="1:5" x14ac:dyDescent="0.25">
      <c r="A113" s="10">
        <v>36616</v>
      </c>
      <c r="B113" s="25">
        <v>0.98804352021295916</v>
      </c>
      <c r="C113" s="25">
        <v>0.96945120946752794</v>
      </c>
      <c r="D113" s="25">
        <v>0.95812425026178594</v>
      </c>
      <c r="E113" s="25">
        <v>2.031320379244872</v>
      </c>
    </row>
    <row r="114" spans="1:5" x14ac:dyDescent="0.25">
      <c r="A114" s="10">
        <v>36707</v>
      </c>
      <c r="B114" s="25">
        <v>1.002119918576917</v>
      </c>
      <c r="C114" s="25">
        <v>0.99033320209177533</v>
      </c>
      <c r="D114" s="25">
        <v>0.98382272739131704</v>
      </c>
      <c r="E114" s="25">
        <v>3.1274089033921371</v>
      </c>
    </row>
    <row r="115" spans="1:5" x14ac:dyDescent="0.25">
      <c r="A115" s="10">
        <v>36799</v>
      </c>
      <c r="B115" s="25">
        <v>1.0012256774322386</v>
      </c>
      <c r="C115" s="25">
        <v>1.0100580538745976</v>
      </c>
      <c r="D115" s="25">
        <v>1.0072320952614653</v>
      </c>
      <c r="E115" s="25">
        <v>3.9911963304882558</v>
      </c>
    </row>
    <row r="116" spans="1:5" x14ac:dyDescent="0.25">
      <c r="A116" s="10">
        <v>36891</v>
      </c>
      <c r="B116" s="25">
        <v>1.0086108837778855</v>
      </c>
      <c r="C116" s="25">
        <v>1.0301575345660992</v>
      </c>
      <c r="D116" s="25">
        <v>1.0508209270854321</v>
      </c>
      <c r="E116" s="25">
        <v>5.2951233991199054</v>
      </c>
    </row>
    <row r="117" spans="1:5" x14ac:dyDescent="0.25">
      <c r="A117" s="10">
        <v>36981</v>
      </c>
      <c r="B117" s="25">
        <v>1.0268430090867129</v>
      </c>
      <c r="C117" s="25">
        <v>1.0475807453403911</v>
      </c>
      <c r="D117" s="25">
        <v>1.082468246301207</v>
      </c>
      <c r="E117" s="25">
        <v>5.7319599042155112</v>
      </c>
    </row>
    <row r="118" spans="1:5" x14ac:dyDescent="0.25">
      <c r="A118" s="10">
        <v>37072</v>
      </c>
      <c r="B118" s="25">
        <v>1.0408408402236158</v>
      </c>
      <c r="C118" s="25">
        <v>1.0524426294370284</v>
      </c>
      <c r="D118" s="25">
        <v>1.1113378837911601</v>
      </c>
      <c r="E118" s="25">
        <v>3.515943790630871</v>
      </c>
    </row>
    <row r="119" spans="1:5" x14ac:dyDescent="0.25">
      <c r="A119" s="10">
        <v>37164</v>
      </c>
      <c r="B119" s="25">
        <v>1.0549784457757876</v>
      </c>
      <c r="C119" s="25">
        <v>1.0621951457364684</v>
      </c>
      <c r="D119" s="25">
        <v>1.1457338181173766</v>
      </c>
      <c r="E119" s="25">
        <v>2.6060206644016981</v>
      </c>
    </row>
    <row r="120" spans="1:5" x14ac:dyDescent="0.25">
      <c r="A120" s="10">
        <v>37256</v>
      </c>
      <c r="B120" s="25">
        <v>1.0711740368580571</v>
      </c>
      <c r="C120" s="25">
        <v>1.0664883526619857</v>
      </c>
      <c r="D120" s="25">
        <v>1.1677390271131631</v>
      </c>
      <c r="E120" s="25">
        <v>1.4511681314576474</v>
      </c>
    </row>
    <row r="121" spans="1:5" x14ac:dyDescent="0.25">
      <c r="A121" s="10">
        <v>37346</v>
      </c>
      <c r="B121" s="25">
        <v>1.0788674465270769</v>
      </c>
      <c r="C121" s="25">
        <v>1.0797811041020009</v>
      </c>
      <c r="D121" s="25">
        <v>1.19485869281748</v>
      </c>
      <c r="E121" s="25">
        <v>1.0927952314486955</v>
      </c>
    </row>
    <row r="122" spans="1:5" x14ac:dyDescent="0.25">
      <c r="A122" s="10">
        <v>37437</v>
      </c>
      <c r="B122" s="25">
        <v>1.0914559004885829</v>
      </c>
      <c r="C122" s="25">
        <v>1.0918794296070748</v>
      </c>
      <c r="D122" s="25">
        <v>1.2192838879708623</v>
      </c>
      <c r="E122" s="25">
        <v>1.7704838706684933</v>
      </c>
    </row>
    <row r="123" spans="1:5" x14ac:dyDescent="0.25">
      <c r="A123" s="10">
        <v>37529</v>
      </c>
      <c r="B123" s="25">
        <v>1.1051539671315895</v>
      </c>
      <c r="C123" s="25">
        <v>1.096848451634675</v>
      </c>
      <c r="D123" s="25">
        <v>1.2420638640210138</v>
      </c>
      <c r="E123" s="25">
        <v>1.7096190871356054</v>
      </c>
    </row>
    <row r="124" spans="1:5" x14ac:dyDescent="0.25">
      <c r="A124" s="10">
        <v>37621</v>
      </c>
      <c r="B124" s="25">
        <v>1.1214303810257089</v>
      </c>
      <c r="C124" s="25">
        <v>1.1116204421415588</v>
      </c>
      <c r="D124" s="25">
        <v>1.2602577927191507</v>
      </c>
      <c r="E124" s="25">
        <v>2.2207269966071808</v>
      </c>
    </row>
    <row r="125" spans="1:5" x14ac:dyDescent="0.25">
      <c r="A125" s="10">
        <v>37711</v>
      </c>
      <c r="B125" s="25">
        <v>1.142825626267046</v>
      </c>
      <c r="C125" s="25">
        <v>1.1103882037316433</v>
      </c>
      <c r="D125" s="25">
        <v>1.3135644869407042</v>
      </c>
      <c r="E125" s="25">
        <v>0.70791624731989522</v>
      </c>
    </row>
    <row r="126" spans="1:5" x14ac:dyDescent="0.25">
      <c r="A126" s="10">
        <v>37802</v>
      </c>
      <c r="B126" s="25">
        <v>1.1569297681502029</v>
      </c>
      <c r="C126" s="25">
        <v>1.1221790416104518</v>
      </c>
      <c r="D126" s="25">
        <v>1.3147196504011569</v>
      </c>
      <c r="E126" s="25">
        <v>1.7922844785878578</v>
      </c>
    </row>
    <row r="127" spans="1:5" x14ac:dyDescent="0.25">
      <c r="A127" s="10">
        <v>37894</v>
      </c>
      <c r="B127" s="25">
        <v>1.1642664799101854</v>
      </c>
      <c r="C127" s="25">
        <v>1.1354053555896308</v>
      </c>
      <c r="D127" s="25">
        <v>1.3326163497943775</v>
      </c>
      <c r="E127" s="25">
        <v>2.3969288457919902</v>
      </c>
    </row>
    <row r="128" spans="1:5" x14ac:dyDescent="0.25">
      <c r="A128" s="10">
        <v>37986</v>
      </c>
      <c r="B128" s="25">
        <v>1.1653900583392831</v>
      </c>
      <c r="C128" s="25">
        <v>1.1511051603459868</v>
      </c>
      <c r="D128" s="25">
        <v>1.3321578691362665</v>
      </c>
      <c r="E128" s="25">
        <v>2.8971042256328738</v>
      </c>
    </row>
    <row r="129" spans="1:5" x14ac:dyDescent="0.25">
      <c r="A129" s="10">
        <v>38077</v>
      </c>
      <c r="B129" s="25">
        <v>1.1638641588494814</v>
      </c>
      <c r="C129" s="25">
        <v>1.1799075063372555</v>
      </c>
      <c r="D129" s="25">
        <v>1.3650282100043944</v>
      </c>
      <c r="E129" s="25">
        <v>5.5190075989933529</v>
      </c>
    </row>
    <row r="130" spans="1:5" x14ac:dyDescent="0.25">
      <c r="A130" s="10">
        <v>38168</v>
      </c>
      <c r="B130" s="25">
        <v>1.1651750886090995</v>
      </c>
      <c r="C130" s="25">
        <v>1.210668675030911</v>
      </c>
      <c r="D130" s="25">
        <v>1.4041765239687189</v>
      </c>
      <c r="E130" s="25">
        <v>6.4866107562236097</v>
      </c>
    </row>
    <row r="131" spans="1:5" x14ac:dyDescent="0.25">
      <c r="A131" s="10">
        <v>38260</v>
      </c>
      <c r="B131" s="25">
        <v>1.1868153571912949</v>
      </c>
      <c r="C131" s="25">
        <v>1.2452226771333785</v>
      </c>
      <c r="D131" s="25">
        <v>1.4457317179090201</v>
      </c>
      <c r="E131" s="25">
        <v>8.3927756135738782</v>
      </c>
    </row>
    <row r="132" spans="1:5" x14ac:dyDescent="0.25">
      <c r="A132" s="10">
        <v>38352</v>
      </c>
      <c r="B132" s="25">
        <v>1.2033633270155513</v>
      </c>
      <c r="C132" s="25">
        <v>1.288060447869406</v>
      </c>
      <c r="D132" s="25">
        <v>1.5260243236895543</v>
      </c>
      <c r="E132" s="25">
        <v>10.230715683658875</v>
      </c>
    </row>
    <row r="133" spans="1:5" x14ac:dyDescent="0.25">
      <c r="A133" s="10">
        <v>38442</v>
      </c>
      <c r="B133" s="25">
        <v>1.2281587089819939</v>
      </c>
      <c r="C133" s="25">
        <v>1.3368742202682717</v>
      </c>
      <c r="D133" s="25">
        <v>1.6005051786759448</v>
      </c>
      <c r="E133" s="25">
        <v>11.824395259711284</v>
      </c>
    </row>
    <row r="134" spans="1:5" x14ac:dyDescent="0.25">
      <c r="A134" s="10">
        <v>38533</v>
      </c>
      <c r="B134" s="25">
        <v>1.243332165816402</v>
      </c>
      <c r="C134" s="25">
        <v>1.3967355571509028</v>
      </c>
      <c r="D134" s="25">
        <v>1.6988534031284692</v>
      </c>
      <c r="E134" s="25">
        <v>13.79277241674075</v>
      </c>
    </row>
    <row r="135" spans="1:5" x14ac:dyDescent="0.25">
      <c r="A135" s="10">
        <v>38625</v>
      </c>
      <c r="B135" s="25">
        <v>1.2445689297422682</v>
      </c>
      <c r="C135" s="25">
        <v>1.477017770098352</v>
      </c>
      <c r="D135" s="25">
        <v>1.8277239824545606</v>
      </c>
      <c r="E135" s="25">
        <v>16.685607871424523</v>
      </c>
    </row>
    <row r="136" spans="1:5" x14ac:dyDescent="0.25">
      <c r="A136" s="10">
        <v>38717</v>
      </c>
      <c r="B136" s="25">
        <v>1.2537688616912026</v>
      </c>
      <c r="C136" s="25">
        <v>1.5809508252694087</v>
      </c>
      <c r="D136" s="25">
        <v>1.9590362015463036</v>
      </c>
      <c r="E136" s="25">
        <v>19.856007439597256</v>
      </c>
    </row>
    <row r="137" spans="1:5" x14ac:dyDescent="0.25">
      <c r="A137" s="10">
        <v>38807</v>
      </c>
      <c r="B137" s="25">
        <v>1.2566516508384633</v>
      </c>
      <c r="C137" s="25">
        <v>1.6752750474742317</v>
      </c>
      <c r="D137" s="25">
        <v>2.0752669288650329</v>
      </c>
      <c r="E137" s="25">
        <v>22.963934016884124</v>
      </c>
    </row>
    <row r="138" spans="1:5" x14ac:dyDescent="0.25">
      <c r="A138" s="10">
        <v>38898</v>
      </c>
      <c r="B138" s="25">
        <v>1.2891710793823805</v>
      </c>
      <c r="C138" s="25">
        <v>1.7546181966603742</v>
      </c>
      <c r="D138" s="25">
        <v>2.2067125102292939</v>
      </c>
      <c r="E138" s="25">
        <v>22.79771708495597</v>
      </c>
    </row>
    <row r="139" spans="1:5" x14ac:dyDescent="0.25">
      <c r="A139" s="10">
        <v>38990</v>
      </c>
      <c r="B139" s="25">
        <v>1.3020910076292997</v>
      </c>
      <c r="C139" s="25">
        <v>1.7951486405565282</v>
      </c>
      <c r="D139" s="25">
        <v>2.2305630444942266</v>
      </c>
      <c r="E139" s="25">
        <v>17.825291944331955</v>
      </c>
    </row>
    <row r="140" spans="1:5" x14ac:dyDescent="0.25">
      <c r="A140" s="10">
        <v>39082</v>
      </c>
      <c r="B140" s="25">
        <v>1.3133922174424204</v>
      </c>
      <c r="C140" s="25">
        <v>1.8166981206969695</v>
      </c>
      <c r="D140" s="25">
        <v>2.2103036423179607</v>
      </c>
      <c r="E140" s="25">
        <v>13.21229890046196</v>
      </c>
    </row>
    <row r="141" spans="1:5" x14ac:dyDescent="0.25">
      <c r="A141" s="10">
        <v>39172</v>
      </c>
      <c r="B141" s="25">
        <v>1.3135122870143303</v>
      </c>
      <c r="C141" s="25">
        <v>1.8447237288068956</v>
      </c>
      <c r="D141" s="25">
        <v>2.1457666626166758</v>
      </c>
      <c r="E141" s="25">
        <v>8.2448241191191975</v>
      </c>
    </row>
    <row r="142" spans="1:5" x14ac:dyDescent="0.25">
      <c r="A142" s="10">
        <v>39263</v>
      </c>
      <c r="B142" s="25">
        <v>1.3061868657241833</v>
      </c>
      <c r="C142" s="25">
        <v>1.8375654484327713</v>
      </c>
      <c r="D142" s="25">
        <v>2.0791738912828106</v>
      </c>
      <c r="E142" s="25">
        <v>2.6522488382108689</v>
      </c>
    </row>
    <row r="143" spans="1:5" x14ac:dyDescent="0.25">
      <c r="A143" s="10">
        <v>39355</v>
      </c>
      <c r="B143" s="25">
        <v>1.3115432377808587</v>
      </c>
      <c r="C143" s="25">
        <v>1.8411404519715227</v>
      </c>
      <c r="D143" s="25">
        <v>2.0364699006176998</v>
      </c>
      <c r="E143" s="25">
        <v>1.5915953305546182</v>
      </c>
    </row>
    <row r="144" spans="1:5" x14ac:dyDescent="0.25">
      <c r="A144" s="10">
        <v>39447</v>
      </c>
      <c r="B144" s="25">
        <v>1.3326195964317193</v>
      </c>
      <c r="C144" s="25">
        <v>1.8371829155883812</v>
      </c>
      <c r="D144" s="25">
        <v>1.9884636867603624</v>
      </c>
      <c r="E144" s="25">
        <v>-1.0778691580753619</v>
      </c>
    </row>
    <row r="145" spans="1:5" x14ac:dyDescent="0.25">
      <c r="A145" s="10">
        <v>39538</v>
      </c>
      <c r="B145" s="25">
        <v>1.3620329035611152</v>
      </c>
      <c r="C145" s="25">
        <v>1.8223012704551946</v>
      </c>
      <c r="D145" s="25">
        <v>1.9676854468888401</v>
      </c>
      <c r="E145" s="25">
        <v>-3.898174683459632</v>
      </c>
    </row>
    <row r="146" spans="1:5" x14ac:dyDescent="0.25">
      <c r="A146" s="10">
        <v>39629</v>
      </c>
      <c r="B146" s="25">
        <v>1.3745914122047691</v>
      </c>
      <c r="C146" s="25">
        <v>1.8054016883932213</v>
      </c>
      <c r="D146" s="25">
        <v>1.896161120933322</v>
      </c>
      <c r="E146" s="25">
        <v>-4.0977574500412395</v>
      </c>
    </row>
    <row r="147" spans="1:5" x14ac:dyDescent="0.25">
      <c r="A147" s="10">
        <v>39721</v>
      </c>
      <c r="B147" s="25">
        <v>1.3839300054628614</v>
      </c>
      <c r="C147" s="25">
        <v>1.755356135165411</v>
      </c>
      <c r="D147" s="25">
        <v>1.8239399167181158</v>
      </c>
      <c r="E147" s="25">
        <v>-7.8883458036284608</v>
      </c>
    </row>
    <row r="148" spans="1:5" x14ac:dyDescent="0.25">
      <c r="A148" s="10">
        <v>39813</v>
      </c>
      <c r="B148" s="25">
        <v>1.3643063726083235</v>
      </c>
      <c r="C148" s="25">
        <v>1.6449384324876406</v>
      </c>
      <c r="D148" s="25">
        <v>1.7450202656213609</v>
      </c>
      <c r="E148" s="25">
        <v>-12.985803913603732</v>
      </c>
    </row>
    <row r="149" spans="1:5" x14ac:dyDescent="0.25">
      <c r="A149" s="10">
        <v>39903</v>
      </c>
      <c r="B149" s="25">
        <v>1.3691819379253385</v>
      </c>
      <c r="C149" s="25">
        <v>1.5514939484773609</v>
      </c>
      <c r="D149" s="25">
        <v>1.597508331776621</v>
      </c>
      <c r="E149" s="25">
        <v>-16.329077220959597</v>
      </c>
    </row>
    <row r="150" spans="1:5" x14ac:dyDescent="0.25">
      <c r="A150" s="10">
        <v>39994</v>
      </c>
      <c r="B150" s="25">
        <v>1.3552401344432541</v>
      </c>
      <c r="C150" s="25">
        <v>1.5285070029226671</v>
      </c>
      <c r="D150" s="25">
        <v>1.6023688213645078</v>
      </c>
      <c r="E150" s="25">
        <v>-16.498956333043225</v>
      </c>
    </row>
    <row r="151" spans="1:5" x14ac:dyDescent="0.25">
      <c r="A151" s="10">
        <v>40086</v>
      </c>
      <c r="B151" s="25">
        <v>1.3555483389533975</v>
      </c>
      <c r="C151" s="25">
        <v>1.5435042357235584</v>
      </c>
      <c r="D151" s="25">
        <v>1.6145779514895369</v>
      </c>
      <c r="E151" s="25">
        <v>-12.908392417676229</v>
      </c>
    </row>
    <row r="152" spans="1:5" x14ac:dyDescent="0.25">
      <c r="A152" s="10">
        <v>40178</v>
      </c>
      <c r="B152" s="25">
        <v>1.3941468635589973</v>
      </c>
      <c r="C152" s="25">
        <v>1.561143709734756</v>
      </c>
      <c r="D152" s="25">
        <v>1.6525043552256391</v>
      </c>
      <c r="E152" s="25">
        <v>-5.9424060711230293</v>
      </c>
    </row>
    <row r="153" spans="1:5" x14ac:dyDescent="0.25">
      <c r="A153" s="10">
        <v>40268</v>
      </c>
      <c r="B153" s="25">
        <v>1.394466390030783</v>
      </c>
      <c r="C153" s="25">
        <v>1.5743207862564574</v>
      </c>
      <c r="D153" s="25">
        <v>1.684644477026418</v>
      </c>
      <c r="E153" s="25">
        <v>-0.84675835334198091</v>
      </c>
    </row>
    <row r="154" spans="1:5" x14ac:dyDescent="0.25">
      <c r="A154" s="10">
        <v>40359</v>
      </c>
      <c r="B154" s="25">
        <v>1.4201335609244654</v>
      </c>
      <c r="C154" s="25">
        <v>1.5834946788153683</v>
      </c>
      <c r="D154" s="25">
        <v>1.7125011012440603</v>
      </c>
      <c r="E154" s="25">
        <v>1.0366020493358885</v>
      </c>
    </row>
    <row r="155" spans="1:5" x14ac:dyDescent="0.25">
      <c r="A155" s="10">
        <v>40451</v>
      </c>
      <c r="B155" s="25">
        <v>1.4610108015446732</v>
      </c>
      <c r="C155" s="25">
        <v>1.5910887081191243</v>
      </c>
      <c r="D155" s="25">
        <v>1.7347256718288198</v>
      </c>
      <c r="E155" s="25">
        <v>0.45178035455133436</v>
      </c>
    </row>
    <row r="156" spans="1:5" x14ac:dyDescent="0.25">
      <c r="A156" s="10">
        <v>40543</v>
      </c>
      <c r="B156" s="25">
        <v>1.4750897093775781</v>
      </c>
      <c r="C156" s="25">
        <v>1.6070175573571313</v>
      </c>
      <c r="D156" s="25">
        <v>1.7557945347385531</v>
      </c>
      <c r="E156" s="25">
        <v>0.52964867362019774</v>
      </c>
    </row>
    <row r="157" spans="1:5" x14ac:dyDescent="0.25">
      <c r="A157" s="10">
        <v>40633</v>
      </c>
      <c r="B157" s="25">
        <v>1.5009612002182271</v>
      </c>
      <c r="C157" s="25">
        <v>1.5853287428416094</v>
      </c>
      <c r="D157" s="25">
        <v>1.7614314719307393</v>
      </c>
      <c r="E157" s="25">
        <v>-2.4778484311035132</v>
      </c>
    </row>
    <row r="158" spans="1:5" x14ac:dyDescent="0.25">
      <c r="A158" s="10">
        <v>40724</v>
      </c>
      <c r="B158" s="25">
        <v>1.5308407725863769</v>
      </c>
      <c r="C158" s="25">
        <v>1.568234514365799</v>
      </c>
      <c r="D158" s="25">
        <v>1.7394882995639089</v>
      </c>
      <c r="E158" s="25">
        <v>-3.522982183676826</v>
      </c>
    </row>
    <row r="159" spans="1:5" x14ac:dyDescent="0.25">
      <c r="A159" s="10">
        <v>40816</v>
      </c>
      <c r="B159" s="25">
        <v>1.5329601276803455</v>
      </c>
      <c r="C159" s="25">
        <v>1.5291612874828391</v>
      </c>
      <c r="D159" s="25">
        <v>1.6873097736520566</v>
      </c>
      <c r="E159" s="25">
        <v>-5.4075065720439301</v>
      </c>
    </row>
    <row r="160" spans="1:5" x14ac:dyDescent="0.25">
      <c r="A160" s="10">
        <v>40908</v>
      </c>
      <c r="B160" s="25">
        <v>1.5258546695427069</v>
      </c>
      <c r="C160" s="25">
        <v>1.497864572613147</v>
      </c>
      <c r="D160" s="25">
        <v>1.6901428186714313</v>
      </c>
      <c r="E160" s="25">
        <v>-8.5262681362477934</v>
      </c>
    </row>
    <row r="161" spans="1:5" x14ac:dyDescent="0.25">
      <c r="A161" s="10">
        <v>40999</v>
      </c>
      <c r="B161" s="25">
        <v>1.5354373065048625</v>
      </c>
      <c r="C161" s="25">
        <v>1.4957962358548824</v>
      </c>
      <c r="D161" s="25">
        <v>1.6922866389276285</v>
      </c>
      <c r="E161" s="25">
        <v>-7.3233080414690122</v>
      </c>
    </row>
    <row r="162" spans="1:5" x14ac:dyDescent="0.25">
      <c r="A162" s="10">
        <v>41090</v>
      </c>
      <c r="B162" s="25">
        <v>1.5313818155239276</v>
      </c>
      <c r="C162" s="25">
        <v>1.4799546139588984</v>
      </c>
      <c r="D162" s="25">
        <v>1.6843922536919091</v>
      </c>
      <c r="E162" s="25">
        <v>-7.6841388439386265</v>
      </c>
    </row>
    <row r="163" spans="1:5" x14ac:dyDescent="0.25">
      <c r="A163" s="10">
        <v>41182</v>
      </c>
      <c r="B163" s="25">
        <v>1.5430487442713401</v>
      </c>
      <c r="C163" s="25">
        <v>1.4933173752874564</v>
      </c>
      <c r="D163" s="25">
        <v>1.7494295802485447</v>
      </c>
      <c r="E163" s="25">
        <v>-5.0752161832505411</v>
      </c>
    </row>
    <row r="164" spans="1:5" x14ac:dyDescent="0.25">
      <c r="A164" s="10">
        <v>41274</v>
      </c>
      <c r="B164" s="25">
        <v>1.5581449983682605</v>
      </c>
      <c r="C164" s="25">
        <v>1.5096209949740194</v>
      </c>
      <c r="D164" s="25">
        <v>1.7752443458764544</v>
      </c>
      <c r="E164" s="25">
        <v>-1.6896865239466541</v>
      </c>
    </row>
    <row r="165" spans="1:5" x14ac:dyDescent="0.25">
      <c r="A165" s="10">
        <v>41364</v>
      </c>
      <c r="B165" s="25">
        <v>1.5579765041877702</v>
      </c>
      <c r="C165" s="25">
        <v>1.5214606834992728</v>
      </c>
      <c r="D165" s="25">
        <v>1.8085734069337556</v>
      </c>
      <c r="E165" s="25">
        <v>0.57272006321362756</v>
      </c>
    </row>
    <row r="166" spans="1:5" x14ac:dyDescent="0.25">
      <c r="A166" s="10">
        <v>41455</v>
      </c>
      <c r="B166" s="25">
        <v>1.5732845194532388</v>
      </c>
      <c r="C166" s="25">
        <v>1.5281401897296385</v>
      </c>
      <c r="D166" s="25">
        <v>1.848493305063686</v>
      </c>
      <c r="E166" s="25">
        <v>2.4772724105470267</v>
      </c>
    </row>
    <row r="167" spans="1:5" x14ac:dyDescent="0.25">
      <c r="A167" s="10">
        <v>41547</v>
      </c>
      <c r="B167" s="25">
        <v>1.5845890551063671</v>
      </c>
      <c r="C167" s="25">
        <v>1.5352667651714083</v>
      </c>
      <c r="D167" s="25">
        <v>1.8885124389965886</v>
      </c>
      <c r="E167" s="25">
        <v>2.2147962423086698</v>
      </c>
    </row>
    <row r="168" spans="1:5" x14ac:dyDescent="0.25">
      <c r="A168" s="10">
        <v>41639</v>
      </c>
      <c r="B168" s="25">
        <v>1.621284586430167</v>
      </c>
      <c r="C168" s="25">
        <v>1.553533379108913</v>
      </c>
      <c r="D168" s="25">
        <v>1.9286238537085307</v>
      </c>
      <c r="E168" s="25">
        <v>2.1247151368285255</v>
      </c>
    </row>
    <row r="169" spans="1:5" x14ac:dyDescent="0.25">
      <c r="A169" s="10">
        <v>41729</v>
      </c>
      <c r="B169" s="25">
        <v>1.6452584452254762</v>
      </c>
      <c r="C169" s="25">
        <v>1.5599416619744058</v>
      </c>
      <c r="D169" s="25">
        <v>1.966753440147516</v>
      </c>
      <c r="E169" s="25">
        <v>1.6167048173523435</v>
      </c>
    </row>
    <row r="170" spans="1:5" x14ac:dyDescent="0.25">
      <c r="A170" s="10">
        <v>41820</v>
      </c>
      <c r="B170" s="25">
        <v>1.6590994219437603</v>
      </c>
      <c r="C170" s="25">
        <v>1.580490605452348</v>
      </c>
      <c r="D170" s="25">
        <v>2.0157258303313146</v>
      </c>
      <c r="E170" s="25">
        <v>2.7438165506104895</v>
      </c>
    </row>
    <row r="171" spans="1:5" x14ac:dyDescent="0.25">
      <c r="A171" s="10">
        <v>41912</v>
      </c>
      <c r="B171" s="25">
        <v>1.6710390830501123</v>
      </c>
      <c r="C171" s="25">
        <v>1.5919844306252093</v>
      </c>
      <c r="D171" s="25">
        <v>2.0461736555938259</v>
      </c>
      <c r="E171" s="25">
        <v>3.3859598613147579</v>
      </c>
    </row>
    <row r="172" spans="1:5" x14ac:dyDescent="0.25">
      <c r="A172" s="10">
        <v>42004</v>
      </c>
      <c r="B172" s="25">
        <v>1.6753894611942208</v>
      </c>
      <c r="C172" s="25">
        <v>1.6095433674771804</v>
      </c>
      <c r="D172" s="25">
        <v>2.0886154134003854</v>
      </c>
      <c r="E172" s="25">
        <v>3.0325960824433951</v>
      </c>
    </row>
    <row r="173" spans="1:5" x14ac:dyDescent="0.25">
      <c r="A173" s="10">
        <v>42094</v>
      </c>
      <c r="B173" s="25">
        <v>1.6919121440297766</v>
      </c>
      <c r="C173" s="25">
        <v>1.6521120098323991</v>
      </c>
      <c r="D173" s="25">
        <v>2.1507929172811</v>
      </c>
      <c r="E173" s="25">
        <v>5.6254602649976393</v>
      </c>
    </row>
    <row r="174" spans="1:5" x14ac:dyDescent="0.25">
      <c r="A174" s="10">
        <v>42185</v>
      </c>
      <c r="B174" s="25">
        <v>1.7110743545599345</v>
      </c>
      <c r="C174" s="25">
        <v>1.6771344956109413</v>
      </c>
      <c r="D174" s="25">
        <v>2.2224669156582482</v>
      </c>
      <c r="E174" s="25">
        <v>5.4356784168768657</v>
      </c>
    </row>
    <row r="175" spans="1:5" x14ac:dyDescent="0.25">
      <c r="A175" s="10">
        <v>42277</v>
      </c>
      <c r="B175" s="25">
        <v>1.7157624700868492</v>
      </c>
      <c r="C175" s="25">
        <v>1.6880745537722845</v>
      </c>
      <c r="D175" s="25">
        <v>2.2827052210882726</v>
      </c>
      <c r="E175" s="25">
        <v>5.5471639384409466</v>
      </c>
    </row>
    <row r="176" spans="1:5" x14ac:dyDescent="0.25">
      <c r="A176" s="10">
        <v>42369</v>
      </c>
      <c r="B176" s="25">
        <v>1.7066608629348541</v>
      </c>
      <c r="C176" s="25">
        <v>1.7113610481172892</v>
      </c>
      <c r="D176" s="25">
        <v>2.3202231659171213</v>
      </c>
      <c r="E176" s="25">
        <v>6.1334691127305829</v>
      </c>
    </row>
    <row r="177" spans="1:5" x14ac:dyDescent="0.25">
      <c r="A177" s="10">
        <v>42460</v>
      </c>
      <c r="B177" s="25">
        <v>1.7054085653254241</v>
      </c>
      <c r="C177" s="25">
        <v>1.7255670904582072</v>
      </c>
      <c r="D177" s="25">
        <v>2.3717851005489603</v>
      </c>
      <c r="E177" s="25">
        <v>4.8112569798411942</v>
      </c>
    </row>
    <row r="178" spans="1:5" x14ac:dyDescent="0.25">
      <c r="A178" s="10">
        <v>42551</v>
      </c>
      <c r="B178" s="25">
        <v>1.7059232323698079</v>
      </c>
      <c r="C178" s="25">
        <v>1.7323504413937776</v>
      </c>
      <c r="D178" s="25">
        <v>2.3950780706945656</v>
      </c>
      <c r="E178" s="25">
        <v>3.2094540001207816</v>
      </c>
    </row>
    <row r="179" spans="1:5" x14ac:dyDescent="0.25">
      <c r="A179" s="10">
        <v>42643</v>
      </c>
      <c r="B179" s="25">
        <v>1.7242565521718012</v>
      </c>
      <c r="C179" s="25">
        <v>1.7593045877907199</v>
      </c>
      <c r="D179" s="25">
        <v>2.4376511633827298</v>
      </c>
      <c r="E179" s="25">
        <v>3.9397991182564596</v>
      </c>
    </row>
    <row r="180" spans="1:5" x14ac:dyDescent="0.25">
      <c r="A180" s="10">
        <v>42735</v>
      </c>
      <c r="B180" s="25">
        <v>1.7531703978406739</v>
      </c>
      <c r="C180" s="25">
        <v>1.7712294968939932</v>
      </c>
      <c r="D180" s="25">
        <v>2.4845881709386028</v>
      </c>
      <c r="E180" s="25">
        <v>3.0135321444086483</v>
      </c>
    </row>
    <row r="181" spans="1:5" x14ac:dyDescent="0.25">
      <c r="A181" s="10">
        <v>42825</v>
      </c>
      <c r="B181" s="25">
        <v>1.7707819000761362</v>
      </c>
      <c r="C181" s="25">
        <v>1.785475288673402</v>
      </c>
      <c r="D181" s="25">
        <v>2.5131981720867231</v>
      </c>
      <c r="E181" s="25">
        <v>1.9251737339653685</v>
      </c>
    </row>
    <row r="182" spans="1:5" x14ac:dyDescent="0.25">
      <c r="A182" s="10">
        <v>42916</v>
      </c>
      <c r="B182" s="25">
        <v>1.7865335436081593</v>
      </c>
      <c r="C182" s="25">
        <v>1.8112592143932009</v>
      </c>
      <c r="D182" s="25">
        <v>2.5560739228118052</v>
      </c>
      <c r="E182" s="25">
        <v>3.7843189349008099</v>
      </c>
    </row>
    <row r="183" spans="1:5" x14ac:dyDescent="0.25">
      <c r="A183" s="10">
        <v>43008</v>
      </c>
      <c r="B183" s="25">
        <v>1.8000354539300361</v>
      </c>
      <c r="C183" s="25">
        <v>1.8317556291268093</v>
      </c>
      <c r="D183" s="25">
        <v>2.623948045444255</v>
      </c>
      <c r="E183" s="25">
        <v>3.0986974668564926</v>
      </c>
    </row>
    <row r="184" spans="1:5" x14ac:dyDescent="0.25">
      <c r="A184" s="10">
        <v>43100</v>
      </c>
      <c r="B184" s="25">
        <v>1.8098759928139532</v>
      </c>
      <c r="C184" s="25">
        <v>1.8409538500638221</v>
      </c>
      <c r="D184" s="25">
        <v>2.6563105383022774</v>
      </c>
      <c r="E184" s="25">
        <v>3.0368965115875612</v>
      </c>
    </row>
    <row r="185" spans="1:5" x14ac:dyDescent="0.25">
      <c r="A185" s="10">
        <v>43190</v>
      </c>
      <c r="B185" s="25">
        <v>1.8223018421139114</v>
      </c>
      <c r="C185" s="25">
        <v>1.8723557135505955</v>
      </c>
      <c r="D185" s="25">
        <v>2.6999989767233012</v>
      </c>
      <c r="E185" s="25">
        <v>4.616409190713</v>
      </c>
    </row>
    <row r="186" spans="1:5" x14ac:dyDescent="0.25">
      <c r="A186" s="10">
        <v>43281</v>
      </c>
      <c r="B186" s="25">
        <v>1.8375448079787673</v>
      </c>
      <c r="C186" s="25">
        <v>1.8867900432317704</v>
      </c>
      <c r="D186" s="25">
        <v>2.729017828651493</v>
      </c>
      <c r="E186" s="25">
        <v>3.4175823569535302</v>
      </c>
    </row>
    <row r="187" spans="1:5" x14ac:dyDescent="0.25">
      <c r="A187" s="10">
        <v>43373</v>
      </c>
      <c r="B187" s="25">
        <v>1.8521549298722257</v>
      </c>
      <c r="C187" s="25">
        <v>1.8904988358846841</v>
      </c>
      <c r="D187" s="25">
        <v>2.7074180480159562</v>
      </c>
      <c r="E187" s="25">
        <v>2.2790096166698914</v>
      </c>
    </row>
    <row r="188" spans="1:5" x14ac:dyDescent="0.25">
      <c r="A188" s="10">
        <v>43465</v>
      </c>
      <c r="B188" s="25">
        <v>1.8641573549979751</v>
      </c>
      <c r="C188" s="25">
        <v>1.8994189154529935</v>
      </c>
      <c r="D188" s="25">
        <v>2.7095229243538776</v>
      </c>
      <c r="E188" s="25">
        <v>2.5582511309984124</v>
      </c>
    </row>
    <row r="189" spans="1:5" x14ac:dyDescent="0.25">
      <c r="A189" s="10">
        <v>43555</v>
      </c>
      <c r="B189" s="25">
        <v>1.8831133909977007</v>
      </c>
      <c r="C189" s="25">
        <v>1.9153824972194817</v>
      </c>
      <c r="D189" s="25">
        <v>2.6778403241288355</v>
      </c>
      <c r="E189" s="25">
        <v>1.2914761229557481</v>
      </c>
    </row>
    <row r="190" spans="1:5" x14ac:dyDescent="0.25">
      <c r="A190" s="10">
        <v>43646</v>
      </c>
      <c r="B190" s="25">
        <v>1.8976798077304191</v>
      </c>
      <c r="C190" s="25">
        <v>1.9357931804742836</v>
      </c>
      <c r="D190" s="25">
        <v>2.7279033548117004</v>
      </c>
      <c r="E190" s="25">
        <v>2.0599762020874657</v>
      </c>
    </row>
    <row r="191" spans="1:5" x14ac:dyDescent="0.25">
      <c r="A191" s="10">
        <v>43738</v>
      </c>
      <c r="B191" s="25">
        <v>1.9099718061689388</v>
      </c>
      <c r="C191" s="25">
        <v>1.9547758339834542</v>
      </c>
      <c r="D191" s="25">
        <v>2.7191997272948436</v>
      </c>
      <c r="E191" s="25">
        <v>2.97011378613663</v>
      </c>
    </row>
    <row r="192" spans="1:5" x14ac:dyDescent="0.25">
      <c r="A192" s="10">
        <v>43830</v>
      </c>
      <c r="B192" s="25">
        <v>1.9247860460040429</v>
      </c>
      <c r="C192" s="25">
        <v>1.9672133510776966</v>
      </c>
      <c r="D192" s="25">
        <v>2.7498888733960198</v>
      </c>
      <c r="E192" s="25">
        <v>2.3890031783869503</v>
      </c>
    </row>
    <row r="193" spans="1:5" x14ac:dyDescent="0.25">
      <c r="A193" s="10">
        <v>43921</v>
      </c>
      <c r="B193" s="25">
        <v>1.9272117574247742</v>
      </c>
      <c r="C193" s="25">
        <v>1.961527110625759</v>
      </c>
      <c r="D193" s="25">
        <v>2.7672405246469944</v>
      </c>
      <c r="E193" s="25">
        <v>1.5770990863684053</v>
      </c>
    </row>
    <row r="194" spans="1:5" x14ac:dyDescent="0.25">
      <c r="A194" s="10">
        <v>44012</v>
      </c>
      <c r="B194" s="25">
        <v>1.9316502056500804</v>
      </c>
      <c r="C194" s="25">
        <v>1.9772113188510569</v>
      </c>
      <c r="D194" s="25">
        <v>2.7996812991306359</v>
      </c>
      <c r="E194" s="25">
        <v>1.7927538052953773</v>
      </c>
    </row>
    <row r="195" spans="1:5" x14ac:dyDescent="0.25">
      <c r="A195" s="10">
        <v>44104</v>
      </c>
      <c r="B195" s="25">
        <v>1.9460319097520735</v>
      </c>
      <c r="C195" s="25">
        <v>2.0545539424521344</v>
      </c>
      <c r="D195" s="25">
        <v>2.902403294675032</v>
      </c>
      <c r="E195" s="25">
        <v>4.4601769297221372</v>
      </c>
    </row>
    <row r="196" spans="1:5" x14ac:dyDescent="0.25">
      <c r="A196" s="10">
        <v>44196</v>
      </c>
      <c r="B196" s="25">
        <v>1.9304536621872166</v>
      </c>
      <c r="C196" s="25">
        <v>2.132797181379551</v>
      </c>
      <c r="D196" s="25">
        <v>2.9910926388588162</v>
      </c>
      <c r="E196" s="25">
        <v>8.3006554104850814</v>
      </c>
    </row>
    <row r="197" spans="1:5" x14ac:dyDescent="0.25">
      <c r="A197" s="10">
        <v>44286</v>
      </c>
      <c r="B197" s="25">
        <v>1.9524908370618226</v>
      </c>
      <c r="C197" s="25">
        <v>2.2019194811120206</v>
      </c>
      <c r="D197" s="25">
        <v>3.0940941805669659</v>
      </c>
      <c r="E197" s="25">
        <v>11.677390319426406</v>
      </c>
    </row>
    <row r="198" spans="1:5" x14ac:dyDescent="0.25">
      <c r="A198" s="10">
        <v>44377</v>
      </c>
      <c r="B198" s="25">
        <v>1.9866417553872349</v>
      </c>
      <c r="C198" s="25">
        <v>2.2405202886038995</v>
      </c>
      <c r="D198" s="25">
        <v>3.142221545403252</v>
      </c>
      <c r="E198" s="25">
        <v>11.19478195295649</v>
      </c>
    </row>
    <row r="199" spans="1:5" x14ac:dyDescent="0.25">
      <c r="A199" s="10">
        <v>44469</v>
      </c>
      <c r="B199" s="25">
        <v>2.0245770726212347</v>
      </c>
      <c r="C199" s="25">
        <v>2.2558524183251016</v>
      </c>
      <c r="D199" s="25">
        <v>3.1770236266829062</v>
      </c>
      <c r="E199" s="25">
        <v>7.713845227774585</v>
      </c>
    </row>
  </sheetData>
  <mergeCells count="4">
    <mergeCell ref="A1:E1"/>
    <mergeCell ref="B3:E3"/>
    <mergeCell ref="B6:D6"/>
    <mergeCell ref="B2:E2"/>
  </mergeCells>
  <hyperlinks>
    <hyperlink ref="E4" location="Contents!A1" display="Back to Contents" xr:uid="{00000000-0004-0000-1E00-000000000000}"/>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18"/>
  <dimension ref="A1:E219"/>
  <sheetViews>
    <sheetView workbookViewId="0">
      <selection sqref="A1:D1"/>
    </sheetView>
  </sheetViews>
  <sheetFormatPr defaultColWidth="9.140625" defaultRowHeight="13.5" x14ac:dyDescent="0.25"/>
  <cols>
    <col min="1" max="1" width="11" style="3" bestFit="1" customWidth="1"/>
    <col min="2" max="2" width="31.85546875" style="3" bestFit="1" customWidth="1"/>
    <col min="3" max="3" width="17.140625" style="3" customWidth="1"/>
    <col min="4" max="4" width="14.7109375" style="3" bestFit="1" customWidth="1"/>
    <col min="5" max="5" width="23.42578125" style="3" customWidth="1"/>
    <col min="6" max="16384" width="9.140625" style="3"/>
  </cols>
  <sheetData>
    <row r="1" spans="1:5" ht="26.25" customHeight="1" thickBot="1" x14ac:dyDescent="0.3">
      <c r="A1" s="84" t="s">
        <v>126</v>
      </c>
      <c r="B1" s="85"/>
      <c r="C1" s="85"/>
      <c r="D1" s="85"/>
      <c r="E1" s="16"/>
    </row>
    <row r="2" spans="1:5" ht="27" customHeight="1" x14ac:dyDescent="0.25">
      <c r="A2" s="5" t="s">
        <v>0</v>
      </c>
      <c r="B2" s="99" t="s">
        <v>127</v>
      </c>
      <c r="C2" s="99"/>
      <c r="D2" s="99"/>
      <c r="E2" s="11"/>
    </row>
    <row r="3" spans="1:5" ht="15" customHeight="1" x14ac:dyDescent="0.25">
      <c r="A3" s="6" t="s">
        <v>66</v>
      </c>
      <c r="B3" s="106" t="s">
        <v>128</v>
      </c>
      <c r="C3" s="106"/>
      <c r="D3" s="106"/>
      <c r="E3" s="12"/>
    </row>
    <row r="4" spans="1:5" x14ac:dyDescent="0.25">
      <c r="B4" s="13"/>
      <c r="C4" s="13"/>
      <c r="D4" s="7" t="s">
        <v>68</v>
      </c>
    </row>
    <row r="6" spans="1:5" x14ac:dyDescent="0.25">
      <c r="A6" s="2" t="s">
        <v>70</v>
      </c>
      <c r="B6" s="2" t="s">
        <v>138</v>
      </c>
    </row>
    <row r="7" spans="1:5" x14ac:dyDescent="0.25">
      <c r="A7" s="4">
        <v>26298</v>
      </c>
      <c r="B7" s="20">
        <v>-2.363</v>
      </c>
    </row>
    <row r="8" spans="1:5" x14ac:dyDescent="0.25">
      <c r="A8" s="4">
        <v>26389</v>
      </c>
      <c r="B8" s="20">
        <v>-1.645</v>
      </c>
    </row>
    <row r="9" spans="1:5" x14ac:dyDescent="0.25">
      <c r="A9" s="4">
        <v>26480</v>
      </c>
      <c r="B9" s="20">
        <v>-0.91100000000000003</v>
      </c>
    </row>
    <row r="10" spans="1:5" x14ac:dyDescent="0.25">
      <c r="A10" s="4">
        <v>26572</v>
      </c>
      <c r="B10" s="20">
        <v>-0.97399999999999998</v>
      </c>
    </row>
    <row r="11" spans="1:5" x14ac:dyDescent="0.25">
      <c r="A11" s="4">
        <v>26664</v>
      </c>
      <c r="B11" s="20">
        <v>-0.73699999999999999</v>
      </c>
    </row>
    <row r="12" spans="1:5" x14ac:dyDescent="0.25">
      <c r="A12" s="4">
        <v>26754</v>
      </c>
      <c r="B12" s="20">
        <v>-1.042</v>
      </c>
    </row>
    <row r="13" spans="1:5" x14ac:dyDescent="0.25">
      <c r="A13" s="4">
        <v>26845</v>
      </c>
      <c r="B13" s="20">
        <v>-1.782</v>
      </c>
    </row>
    <row r="14" spans="1:5" x14ac:dyDescent="0.25">
      <c r="A14" s="4">
        <v>26937</v>
      </c>
      <c r="B14" s="20">
        <v>-1.35</v>
      </c>
    </row>
    <row r="15" spans="1:5" x14ac:dyDescent="0.25">
      <c r="A15" s="4">
        <v>27029</v>
      </c>
      <c r="B15" s="20">
        <v>-1.8220000000000001</v>
      </c>
    </row>
    <row r="16" spans="1:5" x14ac:dyDescent="0.25">
      <c r="A16" s="4">
        <v>27119</v>
      </c>
      <c r="B16" s="20">
        <v>-2.98</v>
      </c>
    </row>
    <row r="17" spans="1:2" x14ac:dyDescent="0.25">
      <c r="A17" s="4">
        <v>27210</v>
      </c>
      <c r="B17" s="20">
        <v>-3.4580000000000002</v>
      </c>
    </row>
    <row r="18" spans="1:2" x14ac:dyDescent="0.25">
      <c r="A18" s="4">
        <v>27302</v>
      </c>
      <c r="B18" s="20">
        <v>-4.1369999999999996</v>
      </c>
    </row>
    <row r="19" spans="1:2" x14ac:dyDescent="0.25">
      <c r="A19" s="4">
        <v>27394</v>
      </c>
      <c r="B19" s="20">
        <v>-3.5649999999999999</v>
      </c>
    </row>
    <row r="20" spans="1:2" x14ac:dyDescent="0.25">
      <c r="A20" s="4">
        <v>27484</v>
      </c>
      <c r="B20" s="20">
        <v>-2.125</v>
      </c>
    </row>
    <row r="21" spans="1:2" x14ac:dyDescent="0.25">
      <c r="A21" s="4">
        <v>27575</v>
      </c>
      <c r="B21" s="20">
        <v>-1.0469999999999999</v>
      </c>
    </row>
    <row r="22" spans="1:2" x14ac:dyDescent="0.25">
      <c r="A22" s="4">
        <v>27667</v>
      </c>
      <c r="B22" s="20">
        <v>-0.76200000000000001</v>
      </c>
    </row>
    <row r="23" spans="1:2" x14ac:dyDescent="0.25">
      <c r="A23" s="4">
        <v>27759</v>
      </c>
      <c r="B23" s="20">
        <v>-1.58</v>
      </c>
    </row>
    <row r="24" spans="1:2" x14ac:dyDescent="0.25">
      <c r="A24" s="4">
        <v>27850</v>
      </c>
      <c r="B24" s="20">
        <v>-2.73</v>
      </c>
    </row>
    <row r="25" spans="1:2" x14ac:dyDescent="0.25">
      <c r="A25" s="4">
        <v>27941</v>
      </c>
      <c r="B25" s="20">
        <v>-3.855</v>
      </c>
    </row>
    <row r="26" spans="1:2" x14ac:dyDescent="0.25">
      <c r="A26" s="4">
        <v>28033</v>
      </c>
      <c r="B26" s="20">
        <v>-4.6790000000000003</v>
      </c>
    </row>
    <row r="27" spans="1:2" x14ac:dyDescent="0.25">
      <c r="A27" s="4">
        <v>28125</v>
      </c>
      <c r="B27" s="20">
        <v>-4.8419999999999996</v>
      </c>
    </row>
    <row r="28" spans="1:2" x14ac:dyDescent="0.25">
      <c r="A28" s="4">
        <v>28215</v>
      </c>
      <c r="B28" s="20">
        <v>-5.0110000000000001</v>
      </c>
    </row>
    <row r="29" spans="1:2" x14ac:dyDescent="0.25">
      <c r="A29" s="4">
        <v>28306</v>
      </c>
      <c r="B29" s="20">
        <v>-4.7839999999999998</v>
      </c>
    </row>
    <row r="30" spans="1:2" x14ac:dyDescent="0.25">
      <c r="A30" s="4">
        <v>28398</v>
      </c>
      <c r="B30" s="20">
        <v>-4.3979999999999997</v>
      </c>
    </row>
    <row r="31" spans="1:2" x14ac:dyDescent="0.25">
      <c r="A31" s="4">
        <v>28490</v>
      </c>
      <c r="B31" s="20">
        <v>-3.7890000000000001</v>
      </c>
    </row>
    <row r="32" spans="1:2" x14ac:dyDescent="0.25">
      <c r="A32" s="4">
        <v>28580</v>
      </c>
      <c r="B32" s="20">
        <v>-2.944</v>
      </c>
    </row>
    <row r="33" spans="1:2" x14ac:dyDescent="0.25">
      <c r="A33" s="4">
        <v>28671</v>
      </c>
      <c r="B33" s="20">
        <v>-2.415</v>
      </c>
    </row>
    <row r="34" spans="1:2" x14ac:dyDescent="0.25">
      <c r="A34" s="4">
        <v>28763</v>
      </c>
      <c r="B34" s="20">
        <v>-2.1320000000000001</v>
      </c>
    </row>
    <row r="35" spans="1:2" x14ac:dyDescent="0.25">
      <c r="A35" s="4">
        <v>28855</v>
      </c>
      <c r="B35" s="20">
        <v>-2.3220000000000001</v>
      </c>
    </row>
    <row r="36" spans="1:2" x14ac:dyDescent="0.25">
      <c r="A36" s="4">
        <v>28945</v>
      </c>
      <c r="B36" s="20">
        <v>-2.8980000000000001</v>
      </c>
    </row>
    <row r="37" spans="1:2" x14ac:dyDescent="0.25">
      <c r="A37" s="4">
        <v>29036</v>
      </c>
      <c r="B37" s="20">
        <v>-3.641</v>
      </c>
    </row>
    <row r="38" spans="1:2" x14ac:dyDescent="0.25">
      <c r="A38" s="4">
        <v>29128</v>
      </c>
      <c r="B38" s="20">
        <v>-4.2869999999999999</v>
      </c>
    </row>
    <row r="39" spans="1:2" x14ac:dyDescent="0.25">
      <c r="A39" s="4">
        <v>29220</v>
      </c>
      <c r="B39" s="20">
        <v>-4.5410000000000004</v>
      </c>
    </row>
    <row r="40" spans="1:2" x14ac:dyDescent="0.25">
      <c r="A40" s="4">
        <v>29311</v>
      </c>
      <c r="B40" s="20">
        <v>-4.9429999999999996</v>
      </c>
    </row>
    <row r="41" spans="1:2" x14ac:dyDescent="0.25">
      <c r="A41" s="4">
        <v>29402</v>
      </c>
      <c r="B41" s="20">
        <v>-4.8330000000000002</v>
      </c>
    </row>
    <row r="42" spans="1:2" x14ac:dyDescent="0.25">
      <c r="A42" s="4">
        <v>29494</v>
      </c>
      <c r="B42" s="20">
        <v>-4.1609999999999996</v>
      </c>
    </row>
    <row r="43" spans="1:2" x14ac:dyDescent="0.25">
      <c r="A43" s="4">
        <v>29586</v>
      </c>
      <c r="B43" s="20">
        <v>-3.2919999999999998</v>
      </c>
    </row>
    <row r="44" spans="1:2" x14ac:dyDescent="0.25">
      <c r="A44" s="4">
        <v>29676</v>
      </c>
      <c r="B44" s="20">
        <v>-2.2509999999999999</v>
      </c>
    </row>
    <row r="45" spans="1:2" x14ac:dyDescent="0.25">
      <c r="A45" s="4">
        <v>29767</v>
      </c>
      <c r="B45" s="20">
        <v>-1.635</v>
      </c>
    </row>
    <row r="46" spans="1:2" x14ac:dyDescent="0.25">
      <c r="A46" s="4">
        <v>29859</v>
      </c>
      <c r="B46" s="20">
        <v>-1.766</v>
      </c>
    </row>
    <row r="47" spans="1:2" x14ac:dyDescent="0.25">
      <c r="A47" s="4">
        <v>29951</v>
      </c>
      <c r="B47" s="20">
        <v>-2.4220000000000002</v>
      </c>
    </row>
    <row r="48" spans="1:2" x14ac:dyDescent="0.25">
      <c r="A48" s="4">
        <v>30041</v>
      </c>
      <c r="B48" s="20">
        <v>-2.8650000000000002</v>
      </c>
    </row>
    <row r="49" spans="1:2" x14ac:dyDescent="0.25">
      <c r="A49" s="4">
        <v>30132</v>
      </c>
      <c r="B49" s="20">
        <v>-3.407</v>
      </c>
    </row>
    <row r="50" spans="1:2" x14ac:dyDescent="0.25">
      <c r="A50" s="4">
        <v>30224</v>
      </c>
      <c r="B50" s="20">
        <v>-3.7269999999999999</v>
      </c>
    </row>
    <row r="51" spans="1:2" x14ac:dyDescent="0.25">
      <c r="A51" s="4">
        <v>30316</v>
      </c>
      <c r="B51" s="20">
        <v>-3.7909999999999999</v>
      </c>
    </row>
    <row r="52" spans="1:2" x14ac:dyDescent="0.25">
      <c r="A52" s="4">
        <v>30406</v>
      </c>
      <c r="B52" s="20">
        <v>-3.3290000000000002</v>
      </c>
    </row>
    <row r="53" spans="1:2" x14ac:dyDescent="0.25">
      <c r="A53" s="4">
        <v>30497</v>
      </c>
      <c r="B53" s="20">
        <v>-2.972</v>
      </c>
    </row>
    <row r="54" spans="1:2" x14ac:dyDescent="0.25">
      <c r="A54" s="4">
        <v>30589</v>
      </c>
      <c r="B54" s="20">
        <v>-2.577</v>
      </c>
    </row>
    <row r="55" spans="1:2" x14ac:dyDescent="0.25">
      <c r="A55" s="4">
        <v>30681</v>
      </c>
      <c r="B55" s="20">
        <v>-2.3490000000000002</v>
      </c>
    </row>
    <row r="56" spans="1:2" x14ac:dyDescent="0.25">
      <c r="A56" s="4">
        <v>30772</v>
      </c>
      <c r="B56" s="20">
        <v>-2.7730000000000001</v>
      </c>
    </row>
    <row r="57" spans="1:2" x14ac:dyDescent="0.25">
      <c r="A57" s="4">
        <v>30863</v>
      </c>
      <c r="B57" s="20">
        <v>-2.9020000000000001</v>
      </c>
    </row>
    <row r="58" spans="1:2" x14ac:dyDescent="0.25">
      <c r="A58" s="4">
        <v>30955</v>
      </c>
      <c r="B58" s="20">
        <v>-3.0139999999999998</v>
      </c>
    </row>
    <row r="59" spans="1:2" x14ac:dyDescent="0.25">
      <c r="A59" s="4">
        <v>31047</v>
      </c>
      <c r="B59" s="20">
        <v>-3.069</v>
      </c>
    </row>
    <row r="60" spans="1:2" x14ac:dyDescent="0.25">
      <c r="A60" s="4">
        <v>31137</v>
      </c>
      <c r="B60" s="20">
        <v>-3.4</v>
      </c>
    </row>
    <row r="61" spans="1:2" x14ac:dyDescent="0.25">
      <c r="A61" s="4">
        <v>31228</v>
      </c>
      <c r="B61" s="20">
        <v>-3.4740000000000002</v>
      </c>
    </row>
    <row r="62" spans="1:2" x14ac:dyDescent="0.25">
      <c r="A62" s="4">
        <v>31320</v>
      </c>
      <c r="B62" s="20">
        <v>-3.722</v>
      </c>
    </row>
    <row r="63" spans="1:2" x14ac:dyDescent="0.25">
      <c r="A63" s="4">
        <v>31412</v>
      </c>
      <c r="B63" s="20">
        <v>-4.25</v>
      </c>
    </row>
    <row r="64" spans="1:2" x14ac:dyDescent="0.25">
      <c r="A64" s="4">
        <v>31502</v>
      </c>
      <c r="B64" s="20">
        <v>-4.3289999999999997</v>
      </c>
    </row>
    <row r="65" spans="1:2" x14ac:dyDescent="0.25">
      <c r="A65" s="4">
        <v>31593</v>
      </c>
      <c r="B65" s="20">
        <v>-5.0380000000000003</v>
      </c>
    </row>
    <row r="66" spans="1:2" x14ac:dyDescent="0.25">
      <c r="A66" s="4">
        <v>31685</v>
      </c>
      <c r="B66" s="20">
        <v>-5.4429999999999996</v>
      </c>
    </row>
    <row r="67" spans="1:2" x14ac:dyDescent="0.25">
      <c r="A67" s="4">
        <v>31777</v>
      </c>
      <c r="B67" s="20">
        <v>-5.258</v>
      </c>
    </row>
    <row r="68" spans="1:2" x14ac:dyDescent="0.25">
      <c r="A68" s="4">
        <v>31867</v>
      </c>
      <c r="B68" s="20">
        <v>-4.5739999999999998</v>
      </c>
    </row>
    <row r="69" spans="1:2" x14ac:dyDescent="0.25">
      <c r="A69" s="4">
        <v>31958</v>
      </c>
      <c r="B69" s="20">
        <v>-3.718</v>
      </c>
    </row>
    <row r="70" spans="1:2" x14ac:dyDescent="0.25">
      <c r="A70" s="4">
        <v>32050</v>
      </c>
      <c r="B70" s="20">
        <v>-3.0419999999999998</v>
      </c>
    </row>
    <row r="71" spans="1:2" x14ac:dyDescent="0.25">
      <c r="A71" s="4">
        <v>32142</v>
      </c>
      <c r="B71" s="20">
        <v>-2.7770000000000001</v>
      </c>
    </row>
    <row r="72" spans="1:2" x14ac:dyDescent="0.25">
      <c r="A72" s="4">
        <v>32233</v>
      </c>
      <c r="B72" s="20">
        <v>-2.4369999999999998</v>
      </c>
    </row>
    <row r="73" spans="1:2" x14ac:dyDescent="0.25">
      <c r="A73" s="4">
        <v>32324</v>
      </c>
      <c r="B73" s="20">
        <v>-2.2629999999999999</v>
      </c>
    </row>
    <row r="74" spans="1:2" x14ac:dyDescent="0.25">
      <c r="A74" s="4">
        <v>32416</v>
      </c>
      <c r="B74" s="20">
        <v>-1.879</v>
      </c>
    </row>
    <row r="75" spans="1:2" x14ac:dyDescent="0.25">
      <c r="A75" s="4">
        <v>32508</v>
      </c>
      <c r="B75" s="20">
        <v>-1.173</v>
      </c>
    </row>
    <row r="76" spans="1:2" x14ac:dyDescent="0.25">
      <c r="A76" s="4">
        <v>32598</v>
      </c>
      <c r="B76" s="20">
        <v>-1.33</v>
      </c>
    </row>
    <row r="77" spans="1:2" x14ac:dyDescent="0.25">
      <c r="A77" s="4">
        <v>32689</v>
      </c>
      <c r="B77" s="20">
        <v>-1.0620000000000001</v>
      </c>
    </row>
    <row r="78" spans="1:2" x14ac:dyDescent="0.25">
      <c r="A78" s="4">
        <v>32781</v>
      </c>
      <c r="B78" s="20">
        <v>-1.218</v>
      </c>
    </row>
    <row r="79" spans="1:2" x14ac:dyDescent="0.25">
      <c r="A79" s="4">
        <v>32873</v>
      </c>
      <c r="B79" s="20">
        <v>-1.24</v>
      </c>
    </row>
    <row r="80" spans="1:2" x14ac:dyDescent="0.25">
      <c r="A80" s="4">
        <v>32963</v>
      </c>
      <c r="B80" s="20">
        <v>-0.80700000000000005</v>
      </c>
    </row>
    <row r="81" spans="1:2" x14ac:dyDescent="0.25">
      <c r="A81" s="4">
        <v>33054</v>
      </c>
      <c r="B81" s="20">
        <v>-0.442</v>
      </c>
    </row>
    <row r="82" spans="1:2" x14ac:dyDescent="0.25">
      <c r="A82" s="4">
        <v>33146</v>
      </c>
      <c r="B82" s="20">
        <v>0.12</v>
      </c>
    </row>
    <row r="83" spans="1:2" x14ac:dyDescent="0.25">
      <c r="A83" s="4">
        <v>33238</v>
      </c>
      <c r="B83" s="20">
        <v>0.67300000000000004</v>
      </c>
    </row>
    <row r="84" spans="1:2" x14ac:dyDescent="0.25">
      <c r="A84" s="4">
        <v>33328</v>
      </c>
      <c r="B84" s="20">
        <v>0.61899999999999999</v>
      </c>
    </row>
    <row r="85" spans="1:2" x14ac:dyDescent="0.25">
      <c r="A85" s="4">
        <v>33419</v>
      </c>
      <c r="B85" s="20">
        <v>0.60399999999999998</v>
      </c>
    </row>
    <row r="86" spans="1:2" x14ac:dyDescent="0.25">
      <c r="A86" s="4">
        <v>33511</v>
      </c>
      <c r="B86" s="20">
        <v>0.69499999999999995</v>
      </c>
    </row>
    <row r="87" spans="1:2" x14ac:dyDescent="0.25">
      <c r="A87" s="4">
        <v>33603</v>
      </c>
      <c r="B87" s="20">
        <v>0.83499999999999996</v>
      </c>
    </row>
    <row r="88" spans="1:2" x14ac:dyDescent="0.25">
      <c r="A88" s="4">
        <v>33694</v>
      </c>
      <c r="B88" s="20">
        <v>1.502</v>
      </c>
    </row>
    <row r="89" spans="1:2" x14ac:dyDescent="0.25">
      <c r="A89" s="4">
        <v>33785</v>
      </c>
      <c r="B89" s="20">
        <v>1.8480000000000001</v>
      </c>
    </row>
    <row r="90" spans="1:2" x14ac:dyDescent="0.25">
      <c r="A90" s="4">
        <v>33877</v>
      </c>
      <c r="B90" s="20">
        <v>2.218</v>
      </c>
    </row>
    <row r="91" spans="1:2" x14ac:dyDescent="0.25">
      <c r="A91" s="4">
        <v>33969</v>
      </c>
      <c r="B91" s="20">
        <v>2.1440000000000001</v>
      </c>
    </row>
    <row r="92" spans="1:2" x14ac:dyDescent="0.25">
      <c r="A92" s="4">
        <v>34059</v>
      </c>
      <c r="B92" s="20">
        <v>2.0390000000000001</v>
      </c>
    </row>
    <row r="93" spans="1:2" x14ac:dyDescent="0.25">
      <c r="A93" s="4">
        <v>34150</v>
      </c>
      <c r="B93" s="20">
        <v>2.3740000000000001</v>
      </c>
    </row>
    <row r="94" spans="1:2" x14ac:dyDescent="0.25">
      <c r="A94" s="4">
        <v>34242</v>
      </c>
      <c r="B94" s="20">
        <v>2.6040000000000001</v>
      </c>
    </row>
    <row r="95" spans="1:2" x14ac:dyDescent="0.25">
      <c r="A95" s="4">
        <v>34334</v>
      </c>
      <c r="B95" s="20">
        <v>2.9180000000000001</v>
      </c>
    </row>
    <row r="96" spans="1:2" x14ac:dyDescent="0.25">
      <c r="A96" s="4">
        <v>34424</v>
      </c>
      <c r="B96" s="20">
        <v>2.8820000000000001</v>
      </c>
    </row>
    <row r="97" spans="1:2" x14ac:dyDescent="0.25">
      <c r="A97" s="4">
        <v>34515</v>
      </c>
      <c r="B97" s="20">
        <v>2.4089999999999998</v>
      </c>
    </row>
    <row r="98" spans="1:2" x14ac:dyDescent="0.25">
      <c r="A98" s="4">
        <v>34607</v>
      </c>
      <c r="B98" s="20">
        <v>1.99</v>
      </c>
    </row>
    <row r="99" spans="1:2" x14ac:dyDescent="0.25">
      <c r="A99" s="4">
        <v>34699</v>
      </c>
      <c r="B99" s="20">
        <v>1.522</v>
      </c>
    </row>
    <row r="100" spans="1:2" x14ac:dyDescent="0.25">
      <c r="A100" s="4">
        <v>34789</v>
      </c>
      <c r="B100" s="20">
        <v>1.7430000000000001</v>
      </c>
    </row>
    <row r="101" spans="1:2" x14ac:dyDescent="0.25">
      <c r="A101" s="4">
        <v>34880</v>
      </c>
      <c r="B101" s="20">
        <v>1.486</v>
      </c>
    </row>
    <row r="102" spans="1:2" x14ac:dyDescent="0.25">
      <c r="A102" s="4">
        <v>34972</v>
      </c>
      <c r="B102" s="20">
        <v>1.167</v>
      </c>
    </row>
    <row r="103" spans="1:2" x14ac:dyDescent="0.25">
      <c r="A103" s="4">
        <v>35064</v>
      </c>
      <c r="B103" s="20">
        <v>0.75</v>
      </c>
    </row>
    <row r="104" spans="1:2" x14ac:dyDescent="0.25">
      <c r="A104" s="4">
        <v>35155</v>
      </c>
      <c r="B104" s="20">
        <v>0.54700000000000004</v>
      </c>
    </row>
    <row r="105" spans="1:2" x14ac:dyDescent="0.25">
      <c r="A105" s="4">
        <v>35246</v>
      </c>
      <c r="B105" s="20">
        <v>1.0249999999999999</v>
      </c>
    </row>
    <row r="106" spans="1:2" x14ac:dyDescent="0.25">
      <c r="A106" s="4">
        <v>35338</v>
      </c>
      <c r="B106" s="20">
        <v>1.1879999999999999</v>
      </c>
    </row>
    <row r="107" spans="1:2" x14ac:dyDescent="0.25">
      <c r="A107" s="4">
        <v>35430</v>
      </c>
      <c r="B107" s="20">
        <v>1.29</v>
      </c>
    </row>
    <row r="108" spans="1:2" x14ac:dyDescent="0.25">
      <c r="A108" s="4">
        <v>35520</v>
      </c>
      <c r="B108" s="20">
        <v>1.0349999999999999</v>
      </c>
    </row>
    <row r="109" spans="1:2" x14ac:dyDescent="0.25">
      <c r="A109" s="4">
        <v>35611</v>
      </c>
      <c r="B109" s="20">
        <v>0.58499999999999996</v>
      </c>
    </row>
    <row r="110" spans="1:2" x14ac:dyDescent="0.25">
      <c r="A110" s="4">
        <v>35703</v>
      </c>
      <c r="B110" s="20">
        <v>0.58799999999999997</v>
      </c>
    </row>
    <row r="111" spans="1:2" x14ac:dyDescent="0.25">
      <c r="A111" s="4">
        <v>35795</v>
      </c>
      <c r="B111" s="20">
        <v>0.64500000000000002</v>
      </c>
    </row>
    <row r="112" spans="1:2" x14ac:dyDescent="0.25">
      <c r="A112" s="4">
        <v>35885</v>
      </c>
      <c r="B112" s="20">
        <v>0.14599999999999999</v>
      </c>
    </row>
    <row r="113" spans="1:2" x14ac:dyDescent="0.25">
      <c r="A113" s="4">
        <v>35976</v>
      </c>
      <c r="B113" s="20">
        <v>-0.27200000000000002</v>
      </c>
    </row>
    <row r="114" spans="1:2" x14ac:dyDescent="0.25">
      <c r="A114" s="4">
        <v>36068</v>
      </c>
      <c r="B114" s="20">
        <v>-0.13400000000000001</v>
      </c>
    </row>
    <row r="115" spans="1:2" x14ac:dyDescent="0.25">
      <c r="A115" s="4">
        <v>36160</v>
      </c>
      <c r="B115" s="20">
        <v>-0.69899999999999995</v>
      </c>
    </row>
    <row r="116" spans="1:2" x14ac:dyDescent="0.25">
      <c r="A116" s="4">
        <v>36250</v>
      </c>
      <c r="B116" s="20">
        <v>8.5000000000000006E-2</v>
      </c>
    </row>
    <row r="117" spans="1:2" x14ac:dyDescent="0.25">
      <c r="A117" s="4">
        <v>36341</v>
      </c>
      <c r="B117" s="20">
        <v>1.0860000000000001</v>
      </c>
    </row>
    <row r="118" spans="1:2" x14ac:dyDescent="0.25">
      <c r="A118" s="4">
        <v>36433</v>
      </c>
      <c r="B118" s="20">
        <v>1.113</v>
      </c>
    </row>
    <row r="119" spans="1:2" x14ac:dyDescent="0.25">
      <c r="A119" s="4">
        <v>36525</v>
      </c>
      <c r="B119" s="20">
        <v>2.2130000000000001</v>
      </c>
    </row>
    <row r="120" spans="1:2" x14ac:dyDescent="0.25">
      <c r="A120" s="4">
        <v>36616</v>
      </c>
      <c r="B120" s="20">
        <v>1.7889999999999999</v>
      </c>
    </row>
    <row r="121" spans="1:2" x14ac:dyDescent="0.25">
      <c r="A121" s="4">
        <v>36707</v>
      </c>
      <c r="B121" s="20">
        <v>1.2949999999999999</v>
      </c>
    </row>
    <row r="122" spans="1:2" x14ac:dyDescent="0.25">
      <c r="A122" s="4">
        <v>36799</v>
      </c>
      <c r="B122" s="20">
        <v>1.5309999999999999</v>
      </c>
    </row>
    <row r="123" spans="1:2" x14ac:dyDescent="0.25">
      <c r="A123" s="4">
        <v>36891</v>
      </c>
      <c r="B123" s="20">
        <v>1.6279999999999999</v>
      </c>
    </row>
    <row r="124" spans="1:2" x14ac:dyDescent="0.25">
      <c r="A124" s="4">
        <v>36981</v>
      </c>
      <c r="B124" s="20">
        <v>2.637</v>
      </c>
    </row>
    <row r="125" spans="1:2" x14ac:dyDescent="0.25">
      <c r="A125" s="4">
        <v>37072</v>
      </c>
      <c r="B125" s="20">
        <v>3.3239999999999998</v>
      </c>
    </row>
    <row r="126" spans="1:2" x14ac:dyDescent="0.25">
      <c r="A126" s="4">
        <v>37164</v>
      </c>
      <c r="B126" s="20">
        <v>3.4140000000000001</v>
      </c>
    </row>
    <row r="127" spans="1:2" x14ac:dyDescent="0.25">
      <c r="A127" s="4">
        <v>37256</v>
      </c>
      <c r="B127" s="20">
        <v>3.2240000000000002</v>
      </c>
    </row>
    <row r="128" spans="1:2" x14ac:dyDescent="0.25">
      <c r="A128" s="4">
        <v>37346</v>
      </c>
      <c r="B128" s="20">
        <v>2.6110000000000002</v>
      </c>
    </row>
    <row r="129" spans="1:2" x14ac:dyDescent="0.25">
      <c r="A129" s="4">
        <v>37437</v>
      </c>
      <c r="B129" s="20">
        <v>2.75</v>
      </c>
    </row>
    <row r="130" spans="1:2" x14ac:dyDescent="0.25">
      <c r="A130" s="4">
        <v>37529</v>
      </c>
      <c r="B130" s="20">
        <v>2.7229999999999999</v>
      </c>
    </row>
    <row r="131" spans="1:2" x14ac:dyDescent="0.25">
      <c r="A131" s="4">
        <v>37621</v>
      </c>
      <c r="B131" s="20">
        <v>3.0150000000000001</v>
      </c>
    </row>
    <row r="132" spans="1:2" x14ac:dyDescent="0.25">
      <c r="A132" s="4">
        <v>37711</v>
      </c>
      <c r="B132" s="20">
        <v>3.4449999999999998</v>
      </c>
    </row>
    <row r="133" spans="1:2" x14ac:dyDescent="0.25">
      <c r="A133" s="4">
        <v>37802</v>
      </c>
      <c r="B133" s="20">
        <v>3.2879999999999998</v>
      </c>
    </row>
    <row r="134" spans="1:2" x14ac:dyDescent="0.25">
      <c r="A134" s="4">
        <v>37894</v>
      </c>
      <c r="B134" s="20">
        <v>3.56</v>
      </c>
    </row>
    <row r="135" spans="1:2" x14ac:dyDescent="0.25">
      <c r="A135" s="4">
        <v>37986</v>
      </c>
      <c r="B135" s="20">
        <v>3.5289999999999999</v>
      </c>
    </row>
    <row r="136" spans="1:2" x14ac:dyDescent="0.25">
      <c r="A136" s="4">
        <v>38077</v>
      </c>
      <c r="B136" s="20">
        <v>3.7429999999999999</v>
      </c>
    </row>
    <row r="137" spans="1:2" x14ac:dyDescent="0.25">
      <c r="A137" s="4">
        <v>38168</v>
      </c>
      <c r="B137" s="20">
        <v>3.7919999999999998</v>
      </c>
    </row>
    <row r="138" spans="1:2" x14ac:dyDescent="0.25">
      <c r="A138" s="4">
        <v>38260</v>
      </c>
      <c r="B138" s="20">
        <v>3.3570000000000002</v>
      </c>
    </row>
    <row r="139" spans="1:2" x14ac:dyDescent="0.25">
      <c r="A139" s="4">
        <v>38352</v>
      </c>
      <c r="B139" s="20">
        <v>3.1640000000000001</v>
      </c>
    </row>
    <row r="140" spans="1:2" x14ac:dyDescent="0.25">
      <c r="A140" s="4">
        <v>38442</v>
      </c>
      <c r="B140" s="20">
        <v>2.8740000000000001</v>
      </c>
    </row>
    <row r="141" spans="1:2" x14ac:dyDescent="0.25">
      <c r="A141" s="4">
        <v>38533</v>
      </c>
      <c r="B141" s="20">
        <v>3.1190000000000002</v>
      </c>
    </row>
    <row r="142" spans="1:2" x14ac:dyDescent="0.25">
      <c r="A142" s="4">
        <v>38625</v>
      </c>
      <c r="B142" s="20">
        <v>3.734</v>
      </c>
    </row>
    <row r="143" spans="1:2" x14ac:dyDescent="0.25">
      <c r="A143" s="4">
        <v>38717</v>
      </c>
      <c r="B143" s="20">
        <v>4.1870000000000003</v>
      </c>
    </row>
    <row r="144" spans="1:2" x14ac:dyDescent="0.25">
      <c r="A144" s="4">
        <v>38807</v>
      </c>
      <c r="B144" s="20">
        <v>4.2679999999999998</v>
      </c>
    </row>
    <row r="145" spans="1:2" x14ac:dyDescent="0.25">
      <c r="A145" s="4">
        <v>38898</v>
      </c>
      <c r="B145" s="20">
        <v>3.8279999999999998</v>
      </c>
    </row>
    <row r="146" spans="1:2" x14ac:dyDescent="0.25">
      <c r="A146" s="4">
        <v>38990</v>
      </c>
      <c r="B146" s="20">
        <v>3.694</v>
      </c>
    </row>
    <row r="147" spans="1:2" x14ac:dyDescent="0.25">
      <c r="A147" s="4">
        <v>39082</v>
      </c>
      <c r="B147" s="20">
        <v>3.3260000000000001</v>
      </c>
    </row>
    <row r="148" spans="1:2" x14ac:dyDescent="0.25">
      <c r="A148" s="4">
        <v>39172</v>
      </c>
      <c r="B148" s="20">
        <v>2.2949999999999999</v>
      </c>
    </row>
    <row r="149" spans="1:2" x14ac:dyDescent="0.25">
      <c r="A149" s="4">
        <v>39263</v>
      </c>
      <c r="B149" s="20">
        <v>1.9530000000000001</v>
      </c>
    </row>
    <row r="150" spans="1:2" x14ac:dyDescent="0.25">
      <c r="A150" s="4">
        <v>39355</v>
      </c>
      <c r="B150" s="20">
        <v>1.341</v>
      </c>
    </row>
    <row r="151" spans="1:2" x14ac:dyDescent="0.25">
      <c r="A151" s="4">
        <v>39447</v>
      </c>
      <c r="B151" s="20">
        <v>1.431</v>
      </c>
    </row>
    <row r="152" spans="1:2" x14ac:dyDescent="0.25">
      <c r="A152" s="4">
        <v>39538</v>
      </c>
      <c r="B152" s="20">
        <v>1.946</v>
      </c>
    </row>
    <row r="153" spans="1:2" x14ac:dyDescent="0.25">
      <c r="A153" s="4">
        <v>39629</v>
      </c>
      <c r="B153" s="20">
        <v>2.4900000000000002</v>
      </c>
    </row>
    <row r="154" spans="1:2" x14ac:dyDescent="0.25">
      <c r="A154" s="4">
        <v>39721</v>
      </c>
      <c r="B154" s="20">
        <v>3.0459999999999998</v>
      </c>
    </row>
    <row r="155" spans="1:2" x14ac:dyDescent="0.25">
      <c r="A155" s="4">
        <v>39813</v>
      </c>
      <c r="B155" s="20">
        <v>2.9140000000000001</v>
      </c>
    </row>
    <row r="156" spans="1:2" x14ac:dyDescent="0.25">
      <c r="A156" s="4">
        <v>39903</v>
      </c>
      <c r="B156" s="20">
        <v>3.2829999999999999</v>
      </c>
    </row>
    <row r="157" spans="1:2" x14ac:dyDescent="0.25">
      <c r="A157" s="4">
        <v>39994</v>
      </c>
      <c r="B157" s="20">
        <v>3.319</v>
      </c>
    </row>
    <row r="158" spans="1:2" x14ac:dyDescent="0.25">
      <c r="A158" s="4">
        <v>40086</v>
      </c>
      <c r="B158" s="20">
        <v>3.0779999999999998</v>
      </c>
    </row>
    <row r="159" spans="1:2" x14ac:dyDescent="0.25">
      <c r="A159" s="4">
        <v>40178</v>
      </c>
      <c r="B159" s="20">
        <v>3.4660000000000002</v>
      </c>
    </row>
    <row r="160" spans="1:2" x14ac:dyDescent="0.25">
      <c r="A160" s="4">
        <v>40268</v>
      </c>
      <c r="B160" s="20">
        <v>4.1369999999999996</v>
      </c>
    </row>
    <row r="161" spans="1:2" x14ac:dyDescent="0.25">
      <c r="A161" s="4">
        <v>40359</v>
      </c>
      <c r="B161" s="20">
        <v>4.6660000000000004</v>
      </c>
    </row>
    <row r="162" spans="1:2" x14ac:dyDescent="0.25">
      <c r="A162" s="4">
        <v>40451</v>
      </c>
      <c r="B162" s="20">
        <v>5.7409999999999997</v>
      </c>
    </row>
    <row r="163" spans="1:2" x14ac:dyDescent="0.25">
      <c r="A163" s="4">
        <v>40543</v>
      </c>
      <c r="B163" s="20">
        <v>6.5529999999999999</v>
      </c>
    </row>
    <row r="164" spans="1:2" x14ac:dyDescent="0.25">
      <c r="A164" s="4">
        <v>40633</v>
      </c>
      <c r="B164" s="20">
        <v>7.0380000000000003</v>
      </c>
    </row>
    <row r="165" spans="1:2" x14ac:dyDescent="0.25">
      <c r="A165" s="4">
        <v>40724</v>
      </c>
      <c r="B165" s="20">
        <v>7.0970000000000004</v>
      </c>
    </row>
    <row r="166" spans="1:2" x14ac:dyDescent="0.25">
      <c r="A166" s="4">
        <v>40816</v>
      </c>
      <c r="B166" s="20">
        <v>6.8049999999999997</v>
      </c>
    </row>
    <row r="167" spans="1:2" x14ac:dyDescent="0.25">
      <c r="A167" s="4">
        <v>40908</v>
      </c>
      <c r="B167" s="20">
        <v>6.585</v>
      </c>
    </row>
    <row r="168" spans="1:2" x14ac:dyDescent="0.25">
      <c r="A168" s="4">
        <v>40999</v>
      </c>
      <c r="B168" s="20">
        <v>5.87</v>
      </c>
    </row>
    <row r="169" spans="1:2" x14ac:dyDescent="0.25">
      <c r="A169" s="4">
        <v>41090</v>
      </c>
      <c r="B169" s="20">
        <v>6.202</v>
      </c>
    </row>
    <row r="170" spans="1:2" x14ac:dyDescent="0.25">
      <c r="A170" s="4">
        <v>41182</v>
      </c>
      <c r="B170" s="20">
        <v>6.3840000000000003</v>
      </c>
    </row>
    <row r="171" spans="1:2" x14ac:dyDescent="0.25">
      <c r="A171" s="4">
        <v>41274</v>
      </c>
      <c r="B171" s="20">
        <v>6.2770000000000001</v>
      </c>
    </row>
    <row r="172" spans="1:2" x14ac:dyDescent="0.25">
      <c r="A172" s="4">
        <v>41364</v>
      </c>
      <c r="B172" s="20">
        <v>6.7480000000000002</v>
      </c>
    </row>
    <row r="173" spans="1:2" x14ac:dyDescent="0.25">
      <c r="A173" s="4">
        <v>41455</v>
      </c>
      <c r="B173" s="20">
        <v>6.9889999999999999</v>
      </c>
    </row>
    <row r="174" spans="1:2" x14ac:dyDescent="0.25">
      <c r="A174" s="4">
        <v>41547</v>
      </c>
      <c r="B174" s="20">
        <v>7.2649999999999997</v>
      </c>
    </row>
    <row r="175" spans="1:2" x14ac:dyDescent="0.25">
      <c r="A175" s="4">
        <v>41639</v>
      </c>
      <c r="B175" s="20">
        <v>7.7569999999999997</v>
      </c>
    </row>
    <row r="176" spans="1:2" x14ac:dyDescent="0.25">
      <c r="A176" s="4">
        <v>41729</v>
      </c>
      <c r="B176" s="20">
        <v>8.0719999999999992</v>
      </c>
    </row>
    <row r="177" spans="1:2" x14ac:dyDescent="0.25">
      <c r="A177" s="4">
        <v>41820</v>
      </c>
      <c r="B177" s="20">
        <v>8.0350000000000001</v>
      </c>
    </row>
    <row r="178" spans="1:2" x14ac:dyDescent="0.25">
      <c r="A178" s="4">
        <v>41912</v>
      </c>
      <c r="B178" s="20">
        <v>8.5380000000000003</v>
      </c>
    </row>
    <row r="179" spans="1:2" x14ac:dyDescent="0.25">
      <c r="A179" s="4">
        <v>42004</v>
      </c>
      <c r="B179" s="20">
        <v>8.9169999999999998</v>
      </c>
    </row>
    <row r="180" spans="1:2" x14ac:dyDescent="0.25">
      <c r="A180" s="4">
        <v>42094</v>
      </c>
      <c r="B180" s="20">
        <v>9.3689999999999998</v>
      </c>
    </row>
    <row r="181" spans="1:2" x14ac:dyDescent="0.25">
      <c r="A181" s="4">
        <v>42185</v>
      </c>
      <c r="B181" s="20">
        <v>9.2550000000000008</v>
      </c>
    </row>
    <row r="182" spans="1:2" x14ac:dyDescent="0.25">
      <c r="A182" s="4">
        <v>42277</v>
      </c>
      <c r="B182" s="20">
        <v>8.9030000000000005</v>
      </c>
    </row>
    <row r="183" spans="1:2" x14ac:dyDescent="0.25">
      <c r="A183" s="4">
        <v>42369</v>
      </c>
      <c r="B183" s="20">
        <v>8.2479999999999993</v>
      </c>
    </row>
    <row r="184" spans="1:2" x14ac:dyDescent="0.25">
      <c r="A184" s="4">
        <v>42460</v>
      </c>
      <c r="B184" s="20">
        <v>7.63</v>
      </c>
    </row>
    <row r="185" spans="1:2" x14ac:dyDescent="0.25">
      <c r="A185" s="4">
        <v>42551</v>
      </c>
      <c r="B185" s="20">
        <v>7.6890000000000001</v>
      </c>
    </row>
    <row r="186" spans="1:2" x14ac:dyDescent="0.25">
      <c r="A186" s="4">
        <v>42643</v>
      </c>
      <c r="B186" s="20">
        <v>7.1260000000000003</v>
      </c>
    </row>
    <row r="187" spans="1:2" x14ac:dyDescent="0.25">
      <c r="A187" s="4">
        <v>42735</v>
      </c>
      <c r="B187" s="20">
        <v>7.7649999999999997</v>
      </c>
    </row>
    <row r="188" spans="1:2" x14ac:dyDescent="0.25">
      <c r="A188" s="4">
        <v>42825</v>
      </c>
      <c r="B188" s="20">
        <v>8.1319999999999997</v>
      </c>
    </row>
    <row r="189" spans="1:2" x14ac:dyDescent="0.25">
      <c r="A189" s="4">
        <v>42916</v>
      </c>
      <c r="B189" s="20">
        <v>8.3569999999999993</v>
      </c>
    </row>
    <row r="190" spans="1:2" x14ac:dyDescent="0.25">
      <c r="A190" s="4">
        <v>43008</v>
      </c>
      <c r="B190" s="20">
        <v>8.6050000000000004</v>
      </c>
    </row>
    <row r="191" spans="1:2" x14ac:dyDescent="0.25">
      <c r="A191" s="4">
        <v>43100</v>
      </c>
      <c r="B191" s="20">
        <v>8.01</v>
      </c>
    </row>
    <row r="192" spans="1:2" x14ac:dyDescent="0.25">
      <c r="A192" s="4">
        <v>43190</v>
      </c>
      <c r="B192" s="20">
        <v>7.5578431000000004</v>
      </c>
    </row>
    <row r="193" spans="1:2" x14ac:dyDescent="0.25">
      <c r="A193" s="4">
        <v>43281</v>
      </c>
      <c r="B193" s="20">
        <v>6.6560264</v>
      </c>
    </row>
    <row r="194" spans="1:2" x14ac:dyDescent="0.25">
      <c r="A194" s="4">
        <v>43373</v>
      </c>
      <c r="B194" s="20">
        <v>6.8967830000000001</v>
      </c>
    </row>
    <row r="195" spans="1:2" x14ac:dyDescent="0.25">
      <c r="A195" s="4">
        <v>43465</v>
      </c>
      <c r="B195" s="20">
        <v>7.2688956999999998</v>
      </c>
    </row>
    <row r="196" spans="1:2" x14ac:dyDescent="0.25">
      <c r="A196" s="4">
        <v>43555</v>
      </c>
      <c r="B196" s="20">
        <v>7.3231976999999997</v>
      </c>
    </row>
    <row r="197" spans="1:2" x14ac:dyDescent="0.25">
      <c r="A197" s="4">
        <v>43646</v>
      </c>
      <c r="B197" s="20">
        <v>8.5019948000000003</v>
      </c>
    </row>
    <row r="198" spans="1:2" x14ac:dyDescent="0.25">
      <c r="A198" s="4">
        <v>43738</v>
      </c>
      <c r="B198" s="20">
        <v>8.7113686999999995</v>
      </c>
    </row>
    <row r="199" spans="1:2" x14ac:dyDescent="0.25">
      <c r="A199" s="4">
        <v>43830</v>
      </c>
      <c r="B199" s="20">
        <v>8.8050221999999998</v>
      </c>
    </row>
    <row r="200" spans="1:2" x14ac:dyDescent="0.25">
      <c r="A200" s="4">
        <v>43921</v>
      </c>
      <c r="B200" s="20">
        <v>9.3836609000000006</v>
      </c>
    </row>
    <row r="201" spans="1:2" x14ac:dyDescent="0.25">
      <c r="A201" s="4">
        <v>44012</v>
      </c>
      <c r="B201" s="20">
        <v>9.3732679999999995</v>
      </c>
    </row>
    <row r="202" spans="1:2" x14ac:dyDescent="0.25">
      <c r="A202" s="4">
        <v>44104</v>
      </c>
      <c r="B202" s="20">
        <v>9.1422220999999997</v>
      </c>
    </row>
    <row r="203" spans="1:2" x14ac:dyDescent="0.25">
      <c r="A203" s="4">
        <v>44196</v>
      </c>
      <c r="B203" s="20">
        <v>8.1746029</v>
      </c>
    </row>
    <row r="204" spans="1:2" x14ac:dyDescent="0.25">
      <c r="A204" s="4">
        <v>44286</v>
      </c>
      <c r="B204" s="20">
        <v>7.8037118999999997</v>
      </c>
    </row>
    <row r="205" spans="1:2" x14ac:dyDescent="0.25">
      <c r="A205" s="4">
        <v>44377</v>
      </c>
      <c r="B205" s="20">
        <v>7.1414716</v>
      </c>
    </row>
    <row r="206" spans="1:2" x14ac:dyDescent="0.25">
      <c r="A206" s="4">
        <v>44469</v>
      </c>
      <c r="B206" s="20">
        <v>6.9702256</v>
      </c>
    </row>
    <row r="207" spans="1:2" x14ac:dyDescent="0.25">
      <c r="A207" s="21"/>
    </row>
    <row r="208" spans="1:2"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sheetData>
  <mergeCells count="3">
    <mergeCell ref="A1:D1"/>
    <mergeCell ref="B2:D2"/>
    <mergeCell ref="B3:D3"/>
  </mergeCells>
  <hyperlinks>
    <hyperlink ref="D4" location="Contents!A1" display="Back to Contents" xr:uid="{00000000-0004-0000-2000-000000000000}"/>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19"/>
  <dimension ref="A1:H213"/>
  <sheetViews>
    <sheetView workbookViewId="0">
      <selection sqref="A1:E1"/>
    </sheetView>
  </sheetViews>
  <sheetFormatPr defaultColWidth="9.140625" defaultRowHeight="13.5" x14ac:dyDescent="0.25"/>
  <cols>
    <col min="1" max="1" width="11" style="3" bestFit="1" customWidth="1"/>
    <col min="2" max="2" width="36.85546875" style="3" bestFit="1" customWidth="1"/>
    <col min="3" max="3" width="12.5703125" style="3" bestFit="1" customWidth="1"/>
    <col min="4" max="5" width="30.5703125" style="3" bestFit="1" customWidth="1"/>
    <col min="6" max="8" width="9.140625" style="3"/>
    <col min="9" max="9" width="14.85546875" style="3" bestFit="1" customWidth="1"/>
    <col min="10" max="11" width="14.5703125" style="3" bestFit="1" customWidth="1"/>
    <col min="12" max="12" width="17.7109375" style="3" bestFit="1" customWidth="1"/>
    <col min="13" max="13" width="32.85546875" style="3" bestFit="1" customWidth="1"/>
    <col min="14" max="14" width="25.140625" style="3" customWidth="1"/>
    <col min="15" max="15" width="5.28515625" style="3" bestFit="1" customWidth="1"/>
    <col min="16" max="16384" width="9.140625" style="3"/>
  </cols>
  <sheetData>
    <row r="1" spans="1:8" ht="26.25" customHeight="1" thickBot="1" x14ac:dyDescent="0.3">
      <c r="A1" s="84" t="s">
        <v>129</v>
      </c>
      <c r="B1" s="85"/>
      <c r="C1" s="85"/>
      <c r="D1" s="85"/>
      <c r="E1" s="85"/>
      <c r="F1" s="16"/>
      <c r="G1" s="16"/>
      <c r="H1" s="16"/>
    </row>
    <row r="2" spans="1:8" ht="69" customHeight="1" x14ac:dyDescent="0.25">
      <c r="A2" s="5" t="s">
        <v>0</v>
      </c>
      <c r="B2" s="99" t="s">
        <v>130</v>
      </c>
      <c r="C2" s="99"/>
      <c r="D2" s="99"/>
      <c r="E2" s="99"/>
      <c r="F2" s="11"/>
      <c r="G2" s="11"/>
      <c r="H2" s="11"/>
    </row>
    <row r="3" spans="1:8" ht="14.45" customHeight="1" x14ac:dyDescent="0.25">
      <c r="A3" s="6" t="s">
        <v>66</v>
      </c>
      <c r="B3" s="108" t="s">
        <v>105</v>
      </c>
      <c r="C3" s="108"/>
      <c r="D3" s="108"/>
      <c r="E3" s="108"/>
      <c r="F3" s="12"/>
      <c r="G3" s="12"/>
      <c r="H3" s="12"/>
    </row>
    <row r="4" spans="1:8" x14ac:dyDescent="0.25">
      <c r="B4" s="13"/>
      <c r="C4" s="13"/>
      <c r="D4" s="13"/>
      <c r="E4" s="7" t="s">
        <v>68</v>
      </c>
      <c r="F4" s="13"/>
    </row>
    <row r="5" spans="1:8" x14ac:dyDescent="0.25">
      <c r="A5" s="14"/>
      <c r="B5" s="15"/>
      <c r="C5" s="15"/>
      <c r="D5" s="98"/>
      <c r="E5" s="98"/>
    </row>
    <row r="6" spans="1:8" x14ac:dyDescent="0.25">
      <c r="A6" s="17" t="s">
        <v>70</v>
      </c>
      <c r="B6" s="18" t="s">
        <v>98</v>
      </c>
      <c r="C6" s="18" t="s">
        <v>62</v>
      </c>
      <c r="D6" s="19" t="s">
        <v>139</v>
      </c>
      <c r="E6" s="19" t="s">
        <v>140</v>
      </c>
    </row>
    <row r="7" spans="1:8" x14ac:dyDescent="0.25">
      <c r="A7" s="4">
        <v>25658</v>
      </c>
      <c r="B7" s="20">
        <v>2.4676233564961194</v>
      </c>
      <c r="C7" s="20">
        <f ca="1">IF(B7&gt;2,IF(B7&lt;10,B7*0.3125-0.625,F_Referencesats[[#This Row],[Upper limit for the buffer guide]]),F_Referencesats[[#This Row],[Lower limit for the buffer guide]])</f>
        <v>0.14613229890503732</v>
      </c>
      <c r="D7" s="2">
        <v>0</v>
      </c>
      <c r="E7" s="2">
        <v>2.5</v>
      </c>
    </row>
    <row r="8" spans="1:8" x14ac:dyDescent="0.25">
      <c r="A8" s="4">
        <v>25749</v>
      </c>
      <c r="B8" s="20">
        <v>1.617955779507227</v>
      </c>
      <c r="C8" s="20">
        <f ca="1">IF(B8&gt;2,IF(B8&lt;10,B8*0.3125-0.625,F_Referencesats[[#This Row],[Upper limit for the buffer guide]]),F_Referencesats[[#This Row],[Lower limit for the buffer guide]])</f>
        <v>0</v>
      </c>
      <c r="D8" s="2">
        <v>0</v>
      </c>
      <c r="E8" s="2">
        <v>2.5</v>
      </c>
    </row>
    <row r="9" spans="1:8" x14ac:dyDescent="0.25">
      <c r="A9" s="4">
        <v>25841</v>
      </c>
      <c r="B9" s="20">
        <v>1.0058168082112502</v>
      </c>
      <c r="C9" s="20">
        <f ca="1">IF(B9&gt;2,IF(B9&lt;10,B9*0.3125-0.625,F_Referencesats[[#This Row],[Upper limit for the buffer guide]]),F_Referencesats[[#This Row],[Lower limit for the buffer guide]])</f>
        <v>0</v>
      </c>
      <c r="D9" s="2">
        <v>0</v>
      </c>
      <c r="E9" s="2">
        <v>2.5</v>
      </c>
    </row>
    <row r="10" spans="1:8" x14ac:dyDescent="0.25">
      <c r="A10" s="4">
        <v>25933</v>
      </c>
      <c r="B10" s="20">
        <v>0.33270772633220247</v>
      </c>
      <c r="C10" s="20">
        <f ca="1">IF(B10&gt;2,IF(B10&lt;10,B10*0.3125-0.625,F_Referencesats[[#This Row],[Upper limit for the buffer guide]]),F_Referencesats[[#This Row],[Lower limit for the buffer guide]])</f>
        <v>0</v>
      </c>
      <c r="D10" s="2">
        <v>0</v>
      </c>
      <c r="E10" s="2">
        <v>2.5</v>
      </c>
    </row>
    <row r="11" spans="1:8" x14ac:dyDescent="0.25">
      <c r="A11" s="4">
        <v>26023</v>
      </c>
      <c r="B11" s="20">
        <v>0.20304435454390557</v>
      </c>
      <c r="C11" s="20">
        <f ca="1">IF(B11&gt;2,IF(B11&lt;10,B11*0.3125-0.625,F_Referencesats[[#This Row],[Upper limit for the buffer guide]]),F_Referencesats[[#This Row],[Lower limit for the buffer guide]])</f>
        <v>0</v>
      </c>
      <c r="D11" s="2">
        <v>0</v>
      </c>
      <c r="E11" s="2">
        <v>2.5</v>
      </c>
    </row>
    <row r="12" spans="1:8" x14ac:dyDescent="0.25">
      <c r="A12" s="4">
        <v>26114</v>
      </c>
      <c r="B12" s="20">
        <v>0.46523031155902572</v>
      </c>
      <c r="C12" s="20">
        <f ca="1">IF(B12&gt;2,IF(B12&lt;10,B12*0.3125-0.625,F_Referencesats[[#This Row],[Upper limit for the buffer guide]]),F_Referencesats[[#This Row],[Lower limit for the buffer guide]])</f>
        <v>0</v>
      </c>
      <c r="D12" s="2">
        <v>0</v>
      </c>
      <c r="E12" s="2">
        <v>2.5</v>
      </c>
    </row>
    <row r="13" spans="1:8" x14ac:dyDescent="0.25">
      <c r="A13" s="4">
        <v>26206</v>
      </c>
      <c r="B13" s="20">
        <v>-0.56437169525364084</v>
      </c>
      <c r="C13" s="20">
        <f ca="1">IF(B13&gt;2,IF(B13&lt;10,B13*0.3125-0.625,F_Referencesats[[#This Row],[Upper limit for the buffer guide]]),F_Referencesats[[#This Row],[Lower limit for the buffer guide]])</f>
        <v>0</v>
      </c>
      <c r="D13" s="2">
        <v>0</v>
      </c>
      <c r="E13" s="2">
        <v>2.5</v>
      </c>
    </row>
    <row r="14" spans="1:8" x14ac:dyDescent="0.25">
      <c r="A14" s="4">
        <v>26298</v>
      </c>
      <c r="B14" s="20">
        <v>-1.7746899977582729</v>
      </c>
      <c r="C14" s="20">
        <f ca="1">IF(B14&gt;2,IF(B14&lt;10,B14*0.3125-0.625,F_Referencesats[[#This Row],[Upper limit for the buffer guide]]),F_Referencesats[[#This Row],[Lower limit for the buffer guide]])</f>
        <v>0</v>
      </c>
      <c r="D14" s="2">
        <v>0</v>
      </c>
      <c r="E14" s="2">
        <v>2.5</v>
      </c>
    </row>
    <row r="15" spans="1:8" x14ac:dyDescent="0.25">
      <c r="A15" s="4">
        <v>26389</v>
      </c>
      <c r="B15" s="20">
        <v>-1.7966973098733376</v>
      </c>
      <c r="C15" s="20">
        <f ca="1">IF(B15&gt;2,IF(B15&lt;10,B15*0.3125-0.625,F_Referencesats[[#This Row],[Upper limit for the buffer guide]]),F_Referencesats[[#This Row],[Lower limit for the buffer guide]])</f>
        <v>0</v>
      </c>
      <c r="D15" s="2">
        <v>0</v>
      </c>
      <c r="E15" s="2">
        <v>2.5</v>
      </c>
    </row>
    <row r="16" spans="1:8" x14ac:dyDescent="0.25">
      <c r="A16" s="4">
        <v>26480</v>
      </c>
      <c r="B16" s="20">
        <v>-2.0080832513613558</v>
      </c>
      <c r="C16" s="20">
        <f ca="1">IF(B16&gt;2,IF(B16&lt;10,B16*0.3125-0.625,F_Referencesats[[#This Row],[Upper limit for the buffer guide]]),F_Referencesats[[#This Row],[Lower limit for the buffer guide]])</f>
        <v>0</v>
      </c>
      <c r="D16" s="2">
        <v>0</v>
      </c>
      <c r="E16" s="2">
        <v>2.5</v>
      </c>
    </row>
    <row r="17" spans="1:5" x14ac:dyDescent="0.25">
      <c r="A17" s="4">
        <v>26572</v>
      </c>
      <c r="B17" s="20">
        <v>-2.1010715017692405</v>
      </c>
      <c r="C17" s="20">
        <f ca="1">IF(B17&gt;2,IF(B17&lt;10,B17*0.3125-0.625,F_Referencesats[[#This Row],[Upper limit for the buffer guide]]),F_Referencesats[[#This Row],[Lower limit for the buffer guide]])</f>
        <v>0</v>
      </c>
      <c r="D17" s="2">
        <v>0</v>
      </c>
      <c r="E17" s="2">
        <v>2.5</v>
      </c>
    </row>
    <row r="18" spans="1:5" x14ac:dyDescent="0.25">
      <c r="A18" s="4">
        <v>26664</v>
      </c>
      <c r="B18" s="20">
        <v>-1.9572570829122071</v>
      </c>
      <c r="C18" s="20">
        <f ca="1">IF(B18&gt;2,IF(B18&lt;10,B18*0.3125-0.625,F_Referencesats[[#This Row],[Upper limit for the buffer guide]]),F_Referencesats[[#This Row],[Lower limit for the buffer guide]])</f>
        <v>0</v>
      </c>
      <c r="D18" s="2">
        <v>0</v>
      </c>
      <c r="E18" s="2">
        <v>2.5</v>
      </c>
    </row>
    <row r="19" spans="1:5" x14ac:dyDescent="0.25">
      <c r="A19" s="4">
        <v>26754</v>
      </c>
      <c r="B19" s="20">
        <v>-1.7112615668288242</v>
      </c>
      <c r="C19" s="20">
        <f ca="1">IF(B19&gt;2,IF(B19&lt;10,B19*0.3125-0.625,F_Referencesats[[#This Row],[Upper limit for the buffer guide]]),F_Referencesats[[#This Row],[Lower limit for the buffer guide]])</f>
        <v>0</v>
      </c>
      <c r="D19" s="2">
        <v>0</v>
      </c>
      <c r="E19" s="2">
        <v>2.5</v>
      </c>
    </row>
    <row r="20" spans="1:5" x14ac:dyDescent="0.25">
      <c r="A20" s="4">
        <v>26845</v>
      </c>
      <c r="B20" s="20">
        <v>-1.0873639101219084</v>
      </c>
      <c r="C20" s="20">
        <f ca="1">IF(B20&gt;2,IF(B20&lt;10,B20*0.3125-0.625,F_Referencesats[[#This Row],[Upper limit for the buffer guide]]),F_Referencesats[[#This Row],[Lower limit for the buffer guide]])</f>
        <v>0</v>
      </c>
      <c r="D20" s="2">
        <v>0</v>
      </c>
      <c r="E20" s="2">
        <v>2.5</v>
      </c>
    </row>
    <row r="21" spans="1:5" x14ac:dyDescent="0.25">
      <c r="A21" s="4">
        <v>26937</v>
      </c>
      <c r="B21" s="20">
        <v>0.49750663733719591</v>
      </c>
      <c r="C21" s="20">
        <f ca="1">IF(B21&gt;2,IF(B21&lt;10,B21*0.3125-0.625,F_Referencesats[[#This Row],[Upper limit for the buffer guide]]),F_Referencesats[[#This Row],[Lower limit for the buffer guide]])</f>
        <v>0</v>
      </c>
      <c r="D21" s="2">
        <v>0</v>
      </c>
      <c r="E21" s="2">
        <v>2.5</v>
      </c>
    </row>
    <row r="22" spans="1:5" x14ac:dyDescent="0.25">
      <c r="A22" s="4">
        <v>27029</v>
      </c>
      <c r="B22" s="20">
        <v>0.68720046426683723</v>
      </c>
      <c r="C22" s="20">
        <f ca="1">IF(B22&gt;2,IF(B22&lt;10,B22*0.3125-0.625,F_Referencesats[[#This Row],[Upper limit for the buffer guide]]),F_Referencesats[[#This Row],[Lower limit for the buffer guide]])</f>
        <v>0</v>
      </c>
      <c r="D22" s="2">
        <v>0</v>
      </c>
      <c r="E22" s="2">
        <v>2.5</v>
      </c>
    </row>
    <row r="23" spans="1:5" x14ac:dyDescent="0.25">
      <c r="A23" s="4">
        <v>27119</v>
      </c>
      <c r="B23" s="20">
        <v>1.3819159511320009</v>
      </c>
      <c r="C23" s="20">
        <f ca="1">IF(B23&gt;2,IF(B23&lt;10,B23*0.3125-0.625,F_Referencesats[[#This Row],[Upper limit for the buffer guide]]),F_Referencesats[[#This Row],[Lower limit for the buffer guide]])</f>
        <v>0</v>
      </c>
      <c r="D23" s="2">
        <v>0</v>
      </c>
      <c r="E23" s="2">
        <v>2.5</v>
      </c>
    </row>
    <row r="24" spans="1:5" x14ac:dyDescent="0.25">
      <c r="A24" s="4">
        <v>27210</v>
      </c>
      <c r="B24" s="20">
        <v>1.3550021650310669</v>
      </c>
      <c r="C24" s="20">
        <f ca="1">IF(B24&gt;2,IF(B24&lt;10,B24*0.3125-0.625,F_Referencesats[[#This Row],[Upper limit for the buffer guide]]),F_Referencesats[[#This Row],[Lower limit for the buffer guide]])</f>
        <v>0</v>
      </c>
      <c r="D24" s="2">
        <v>0</v>
      </c>
      <c r="E24" s="2">
        <v>2.5</v>
      </c>
    </row>
    <row r="25" spans="1:5" x14ac:dyDescent="0.25">
      <c r="A25" s="4">
        <v>27302</v>
      </c>
      <c r="B25" s="20">
        <v>1.4670956228942345</v>
      </c>
      <c r="C25" s="20">
        <f ca="1">IF(B25&gt;2,IF(B25&lt;10,B25*0.3125-0.625,F_Referencesats[[#This Row],[Upper limit for the buffer guide]]),F_Referencesats[[#This Row],[Lower limit for the buffer guide]])</f>
        <v>0</v>
      </c>
      <c r="D25" s="2">
        <v>0</v>
      </c>
      <c r="E25" s="2">
        <v>2.5</v>
      </c>
    </row>
    <row r="26" spans="1:5" x14ac:dyDescent="0.25">
      <c r="A26" s="4">
        <v>27394</v>
      </c>
      <c r="B26" s="20">
        <v>1.5196971422956835</v>
      </c>
      <c r="C26" s="20">
        <f ca="1">IF(B26&gt;2,IF(B26&lt;10,B26*0.3125-0.625,F_Referencesats[[#This Row],[Upper limit for the buffer guide]]),F_Referencesats[[#This Row],[Lower limit for the buffer guide]])</f>
        <v>0</v>
      </c>
      <c r="D26" s="2">
        <v>0</v>
      </c>
      <c r="E26" s="2">
        <v>2.5</v>
      </c>
    </row>
    <row r="27" spans="1:5" x14ac:dyDescent="0.25">
      <c r="A27" s="4">
        <v>27484</v>
      </c>
      <c r="B27" s="20">
        <v>1.1961853374527607</v>
      </c>
      <c r="C27" s="20">
        <f ca="1">IF(B27&gt;2,IF(B27&lt;10,B27*0.3125-0.625,F_Referencesats[[#This Row],[Upper limit for the buffer guide]]),F_Referencesats[[#This Row],[Lower limit for the buffer guide]])</f>
        <v>0</v>
      </c>
      <c r="D27" s="2">
        <v>0</v>
      </c>
      <c r="E27" s="2">
        <v>2.5</v>
      </c>
    </row>
    <row r="28" spans="1:5" x14ac:dyDescent="0.25">
      <c r="A28" s="4">
        <v>27575</v>
      </c>
      <c r="B28" s="20">
        <v>1.0152085313857242</v>
      </c>
      <c r="C28" s="20">
        <f ca="1">IF(B28&gt;2,IF(B28&lt;10,B28*0.3125-0.625,F_Referencesats[[#This Row],[Upper limit for the buffer guide]]),F_Referencesats[[#This Row],[Lower limit for the buffer guide]])</f>
        <v>0</v>
      </c>
      <c r="D28" s="2">
        <v>0</v>
      </c>
      <c r="E28" s="2">
        <v>2.5</v>
      </c>
    </row>
    <row r="29" spans="1:5" x14ac:dyDescent="0.25">
      <c r="A29" s="4">
        <v>27667</v>
      </c>
      <c r="B29" s="20">
        <v>0.56354442255722859</v>
      </c>
      <c r="C29" s="20">
        <f ca="1">IF(B29&gt;2,IF(B29&lt;10,B29*0.3125-0.625,F_Referencesats[[#This Row],[Upper limit for the buffer guide]]),F_Referencesats[[#This Row],[Lower limit for the buffer guide]])</f>
        <v>0</v>
      </c>
      <c r="D29" s="2">
        <v>0</v>
      </c>
      <c r="E29" s="2">
        <v>2.5</v>
      </c>
    </row>
    <row r="30" spans="1:5" x14ac:dyDescent="0.25">
      <c r="A30" s="4">
        <v>27759</v>
      </c>
      <c r="B30" s="20">
        <v>-0.6445522945182347</v>
      </c>
      <c r="C30" s="20">
        <f ca="1">IF(B30&gt;2,IF(B30&lt;10,B30*0.3125-0.625,F_Referencesats[[#This Row],[Upper limit for the buffer guide]]),F_Referencesats[[#This Row],[Lower limit for the buffer guide]])</f>
        <v>0</v>
      </c>
      <c r="D30" s="2">
        <v>0</v>
      </c>
      <c r="E30" s="2">
        <v>2.5</v>
      </c>
    </row>
    <row r="31" spans="1:5" x14ac:dyDescent="0.25">
      <c r="A31" s="4">
        <v>27850</v>
      </c>
      <c r="B31" s="20">
        <v>-2.2923214138898373</v>
      </c>
      <c r="C31" s="20">
        <f ca="1">IF(B31&gt;2,IF(B31&lt;10,B31*0.3125-0.625,F_Referencesats[[#This Row],[Upper limit for the buffer guide]]),F_Referencesats[[#This Row],[Lower limit for the buffer guide]])</f>
        <v>0</v>
      </c>
      <c r="D31" s="2">
        <v>0</v>
      </c>
      <c r="E31" s="2">
        <v>2.5</v>
      </c>
    </row>
    <row r="32" spans="1:5" x14ac:dyDescent="0.25">
      <c r="A32" s="4">
        <v>27941</v>
      </c>
      <c r="B32" s="20">
        <v>-4.412761374451037</v>
      </c>
      <c r="C32" s="20">
        <f ca="1">IF(B32&gt;2,IF(B32&lt;10,B32*0.3125-0.625,F_Referencesats[[#This Row],[Upper limit for the buffer guide]]),F_Referencesats[[#This Row],[Lower limit for the buffer guide]])</f>
        <v>0</v>
      </c>
      <c r="D32" s="2">
        <v>0</v>
      </c>
      <c r="E32" s="2">
        <v>2.5</v>
      </c>
    </row>
    <row r="33" spans="1:5" x14ac:dyDescent="0.25">
      <c r="A33" s="4">
        <v>28033</v>
      </c>
      <c r="B33" s="20">
        <v>-4.7405980265176026</v>
      </c>
      <c r="C33" s="20">
        <f ca="1">IF(B33&gt;2,IF(B33&lt;10,B33*0.3125-0.625,F_Referencesats[[#This Row],[Upper limit for the buffer guide]]),F_Referencesats[[#This Row],[Lower limit for the buffer guide]])</f>
        <v>0</v>
      </c>
      <c r="D33" s="2">
        <v>0</v>
      </c>
      <c r="E33" s="2">
        <v>2.5</v>
      </c>
    </row>
    <row r="34" spans="1:5" x14ac:dyDescent="0.25">
      <c r="A34" s="4">
        <v>28125</v>
      </c>
      <c r="B34" s="20">
        <v>-4.8792419090491705</v>
      </c>
      <c r="C34" s="20">
        <f ca="1">IF(B34&gt;2,IF(B34&lt;10,B34*0.3125-0.625,F_Referencesats[[#This Row],[Upper limit for the buffer guide]]),F_Referencesats[[#This Row],[Lower limit for the buffer guide]])</f>
        <v>0</v>
      </c>
      <c r="D34" s="2">
        <v>0</v>
      </c>
      <c r="E34" s="2">
        <v>2.5</v>
      </c>
    </row>
    <row r="35" spans="1:5" x14ac:dyDescent="0.25">
      <c r="A35" s="4">
        <v>28215</v>
      </c>
      <c r="B35" s="20">
        <v>-4.2150161618867656</v>
      </c>
      <c r="C35" s="20">
        <f ca="1">IF(B35&gt;2,IF(B35&lt;10,B35*0.3125-0.625,F_Referencesats[[#This Row],[Upper limit for the buffer guide]]),F_Referencesats[[#This Row],[Lower limit for the buffer guide]])</f>
        <v>0</v>
      </c>
      <c r="D35" s="2">
        <v>0</v>
      </c>
      <c r="E35" s="2">
        <v>2.5</v>
      </c>
    </row>
    <row r="36" spans="1:5" x14ac:dyDescent="0.25">
      <c r="A36" s="4">
        <v>28306</v>
      </c>
      <c r="B36" s="20">
        <v>-3.4075635184297823</v>
      </c>
      <c r="C36" s="20">
        <f ca="1">IF(B36&gt;2,IF(B36&lt;10,B36*0.3125-0.625,F_Referencesats[[#This Row],[Upper limit for the buffer guide]]),F_Referencesats[[#This Row],[Lower limit for the buffer guide]])</f>
        <v>0</v>
      </c>
      <c r="D36" s="2">
        <v>0</v>
      </c>
      <c r="E36" s="2">
        <v>2.5</v>
      </c>
    </row>
    <row r="37" spans="1:5" x14ac:dyDescent="0.25">
      <c r="A37" s="4">
        <v>28398</v>
      </c>
      <c r="B37" s="20">
        <v>-4.7370543375511147</v>
      </c>
      <c r="C37" s="20">
        <f ca="1">IF(B37&gt;2,IF(B37&lt;10,B37*0.3125-0.625,F_Referencesats[[#This Row],[Upper limit for the buffer guide]]),F_Referencesats[[#This Row],[Lower limit for the buffer guide]])</f>
        <v>0</v>
      </c>
      <c r="D37" s="2">
        <v>0</v>
      </c>
      <c r="E37" s="2">
        <v>2.5</v>
      </c>
    </row>
    <row r="38" spans="1:5" x14ac:dyDescent="0.25">
      <c r="A38" s="4">
        <v>28490</v>
      </c>
      <c r="B38" s="20">
        <v>-5.4480807074712203</v>
      </c>
      <c r="C38" s="20">
        <f ca="1">IF(B38&gt;2,IF(B38&lt;10,B38*0.3125-0.625,F_Referencesats[[#This Row],[Upper limit for the buffer guide]]),F_Referencesats[[#This Row],[Lower limit for the buffer guide]])</f>
        <v>0</v>
      </c>
      <c r="D38" s="2">
        <v>0</v>
      </c>
      <c r="E38" s="2">
        <v>2.5</v>
      </c>
    </row>
    <row r="39" spans="1:5" x14ac:dyDescent="0.25">
      <c r="A39" s="4">
        <v>28580</v>
      </c>
      <c r="B39" s="20">
        <v>-5.8129541185489018</v>
      </c>
      <c r="C39" s="20">
        <f ca="1">IF(B39&gt;2,IF(B39&lt;10,B39*0.3125-0.625,F_Referencesats[[#This Row],[Upper limit for the buffer guide]]),F_Referencesats[[#This Row],[Lower limit for the buffer guide]])</f>
        <v>0</v>
      </c>
      <c r="D39" s="2">
        <v>0</v>
      </c>
      <c r="E39" s="2">
        <v>2.5</v>
      </c>
    </row>
    <row r="40" spans="1:5" x14ac:dyDescent="0.25">
      <c r="A40" s="4">
        <v>28671</v>
      </c>
      <c r="B40" s="20">
        <v>-6.353627174575152</v>
      </c>
      <c r="C40" s="20">
        <f ca="1">IF(B40&gt;2,IF(B40&lt;10,B40*0.3125-0.625,F_Referencesats[[#This Row],[Upper limit for the buffer guide]]),F_Referencesats[[#This Row],[Lower limit for the buffer guide]])</f>
        <v>0</v>
      </c>
      <c r="D40" s="2">
        <v>0</v>
      </c>
      <c r="E40" s="2">
        <v>2.5</v>
      </c>
    </row>
    <row r="41" spans="1:5" x14ac:dyDescent="0.25">
      <c r="A41" s="4">
        <v>28763</v>
      </c>
      <c r="B41" s="20">
        <v>-6.1454418975049236</v>
      </c>
      <c r="C41" s="20">
        <f ca="1">IF(B41&gt;2,IF(B41&lt;10,B41*0.3125-0.625,F_Referencesats[[#This Row],[Upper limit for the buffer guide]]),F_Referencesats[[#This Row],[Lower limit for the buffer guide]])</f>
        <v>0</v>
      </c>
      <c r="D41" s="2">
        <v>0</v>
      </c>
      <c r="E41" s="2">
        <v>2.5</v>
      </c>
    </row>
    <row r="42" spans="1:5" x14ac:dyDescent="0.25">
      <c r="A42" s="4">
        <v>28855</v>
      </c>
      <c r="B42" s="20">
        <v>-5.7252964427749049</v>
      </c>
      <c r="C42" s="20">
        <f ca="1">IF(B42&gt;2,IF(B42&lt;10,B42*0.3125-0.625,F_Referencesats[[#This Row],[Upper limit for the buffer guide]]),F_Referencesats[[#This Row],[Lower limit for the buffer guide]])</f>
        <v>0</v>
      </c>
      <c r="D42" s="2">
        <v>0</v>
      </c>
      <c r="E42" s="2">
        <v>2.5</v>
      </c>
    </row>
    <row r="43" spans="1:5" x14ac:dyDescent="0.25">
      <c r="A43" s="4">
        <v>28945</v>
      </c>
      <c r="B43" s="20">
        <v>-5.7314840750894973</v>
      </c>
      <c r="C43" s="20">
        <f ca="1">IF(B43&gt;2,IF(B43&lt;10,B43*0.3125-0.625,F_Referencesats[[#This Row],[Upper limit for the buffer guide]]),F_Referencesats[[#This Row],[Lower limit for the buffer guide]])</f>
        <v>0</v>
      </c>
      <c r="D43" s="2">
        <v>0</v>
      </c>
      <c r="E43" s="2">
        <v>2.5</v>
      </c>
    </row>
    <row r="44" spans="1:5" x14ac:dyDescent="0.25">
      <c r="A44" s="4">
        <v>29036</v>
      </c>
      <c r="B44" s="20">
        <v>-5.4198112253130404</v>
      </c>
      <c r="C44" s="20">
        <f ca="1">IF(B44&gt;2,IF(B44&lt;10,B44*0.3125-0.625,F_Referencesats[[#This Row],[Upper limit for the buffer guide]]),F_Referencesats[[#This Row],[Lower limit for the buffer guide]])</f>
        <v>0</v>
      </c>
      <c r="D44" s="2">
        <v>0</v>
      </c>
      <c r="E44" s="2">
        <v>2.5</v>
      </c>
    </row>
    <row r="45" spans="1:5" x14ac:dyDescent="0.25">
      <c r="A45" s="4">
        <v>29128</v>
      </c>
      <c r="B45" s="20">
        <v>-4.8456570645235217</v>
      </c>
      <c r="C45" s="20">
        <f ca="1">IF(B45&gt;2,IF(B45&lt;10,B45*0.3125-0.625,F_Referencesats[[#This Row],[Upper limit for the buffer guide]]),F_Referencesats[[#This Row],[Lower limit for the buffer guide]])</f>
        <v>0</v>
      </c>
      <c r="D45" s="2">
        <v>0</v>
      </c>
      <c r="E45" s="2">
        <v>2.5</v>
      </c>
    </row>
    <row r="46" spans="1:5" x14ac:dyDescent="0.25">
      <c r="A46" s="4">
        <v>29220</v>
      </c>
      <c r="B46" s="20">
        <v>-5.3058972055687974</v>
      </c>
      <c r="C46" s="20">
        <f ca="1">IF(B46&gt;2,IF(B46&lt;10,B46*0.3125-0.625,F_Referencesats[[#This Row],[Upper limit for the buffer guide]]),F_Referencesats[[#This Row],[Lower limit for the buffer guide]])</f>
        <v>0</v>
      </c>
      <c r="D46" s="2">
        <v>0</v>
      </c>
      <c r="E46" s="2">
        <v>2.5</v>
      </c>
    </row>
    <row r="47" spans="1:5" x14ac:dyDescent="0.25">
      <c r="A47" s="4">
        <v>29311</v>
      </c>
      <c r="B47" s="20">
        <v>-5.9335079396433343</v>
      </c>
      <c r="C47" s="20">
        <f ca="1">IF(B47&gt;2,IF(B47&lt;10,B47*0.3125-0.625,F_Referencesats[[#This Row],[Upper limit for the buffer guide]]),F_Referencesats[[#This Row],[Lower limit for the buffer guide]])</f>
        <v>0</v>
      </c>
      <c r="D47" s="2">
        <v>0</v>
      </c>
      <c r="E47" s="2">
        <v>2.5</v>
      </c>
    </row>
    <row r="48" spans="1:5" x14ac:dyDescent="0.25">
      <c r="A48" s="4">
        <v>29402</v>
      </c>
      <c r="B48" s="20">
        <v>-6.088484187665415</v>
      </c>
      <c r="C48" s="20">
        <f ca="1">IF(B48&gt;2,IF(B48&lt;10,B48*0.3125-0.625,F_Referencesats[[#This Row],[Upper limit for the buffer guide]]),F_Referencesats[[#This Row],[Lower limit for the buffer guide]])</f>
        <v>0</v>
      </c>
      <c r="D48" s="2">
        <v>0</v>
      </c>
      <c r="E48" s="2">
        <v>2.5</v>
      </c>
    </row>
    <row r="49" spans="1:5" x14ac:dyDescent="0.25">
      <c r="A49" s="4">
        <v>29494</v>
      </c>
      <c r="B49" s="20">
        <v>-5.5267440203748066</v>
      </c>
      <c r="C49" s="20">
        <f ca="1">IF(B49&gt;2,IF(B49&lt;10,B49*0.3125-0.625,F_Referencesats[[#This Row],[Upper limit for the buffer guide]]),F_Referencesats[[#This Row],[Lower limit for the buffer guide]])</f>
        <v>0</v>
      </c>
      <c r="D49" s="2">
        <v>0</v>
      </c>
      <c r="E49" s="2">
        <v>2.5</v>
      </c>
    </row>
    <row r="50" spans="1:5" x14ac:dyDescent="0.25">
      <c r="A50" s="4">
        <v>29586</v>
      </c>
      <c r="B50" s="20">
        <v>-4.7808107857261888</v>
      </c>
      <c r="C50" s="20">
        <f ca="1">IF(B50&gt;2,IF(B50&lt;10,B50*0.3125-0.625,F_Referencesats[[#This Row],[Upper limit for the buffer guide]]),F_Referencesats[[#This Row],[Lower limit for the buffer guide]])</f>
        <v>0</v>
      </c>
      <c r="D50" s="2">
        <v>0</v>
      </c>
      <c r="E50" s="2">
        <v>2.5</v>
      </c>
    </row>
    <row r="51" spans="1:5" x14ac:dyDescent="0.25">
      <c r="A51" s="4">
        <v>29676</v>
      </c>
      <c r="B51" s="20">
        <v>-3.7733071492994128</v>
      </c>
      <c r="C51" s="20">
        <f ca="1">IF(B51&gt;2,IF(B51&lt;10,B51*0.3125-0.625,F_Referencesats[[#This Row],[Upper limit for the buffer guide]]),F_Referencesats[[#This Row],[Lower limit for the buffer guide]])</f>
        <v>0</v>
      </c>
      <c r="D51" s="2">
        <v>0</v>
      </c>
      <c r="E51" s="2">
        <v>2.5</v>
      </c>
    </row>
    <row r="52" spans="1:5" x14ac:dyDescent="0.25">
      <c r="A52" s="4">
        <v>29767</v>
      </c>
      <c r="B52" s="20">
        <v>-2.3793663604797501</v>
      </c>
      <c r="C52" s="20">
        <f ca="1">IF(B52&gt;2,IF(B52&lt;10,B52*0.3125-0.625,F_Referencesats[[#This Row],[Upper limit for the buffer guide]]),F_Referencesats[[#This Row],[Lower limit for the buffer guide]])</f>
        <v>0</v>
      </c>
      <c r="D52" s="2">
        <v>0</v>
      </c>
      <c r="E52" s="2">
        <v>2.5</v>
      </c>
    </row>
    <row r="53" spans="1:5" x14ac:dyDescent="0.25">
      <c r="A53" s="4">
        <v>29859</v>
      </c>
      <c r="B53" s="20">
        <v>-3.6452732062859354</v>
      </c>
      <c r="C53" s="20">
        <f ca="1">IF(B53&gt;2,IF(B53&lt;10,B53*0.3125-0.625,F_Referencesats[[#This Row],[Upper limit for the buffer guide]]),F_Referencesats[[#This Row],[Lower limit for the buffer guide]])</f>
        <v>0</v>
      </c>
      <c r="D53" s="2">
        <v>0</v>
      </c>
      <c r="E53" s="2">
        <v>2.5</v>
      </c>
    </row>
    <row r="54" spans="1:5" x14ac:dyDescent="0.25">
      <c r="A54" s="4">
        <v>29951</v>
      </c>
      <c r="B54" s="20">
        <v>-4.878742804942604</v>
      </c>
      <c r="C54" s="20">
        <f ca="1">IF(B54&gt;2,IF(B54&lt;10,B54*0.3125-0.625,F_Referencesats[[#This Row],[Upper limit for the buffer guide]]),F_Referencesats[[#This Row],[Lower limit for the buffer guide]])</f>
        <v>0</v>
      </c>
      <c r="D54" s="2">
        <v>0</v>
      </c>
      <c r="E54" s="2">
        <v>2.5</v>
      </c>
    </row>
    <row r="55" spans="1:5" x14ac:dyDescent="0.25">
      <c r="A55" s="4">
        <v>30041</v>
      </c>
      <c r="B55" s="20">
        <v>-5.9305034589526286</v>
      </c>
      <c r="C55" s="20">
        <f ca="1">IF(B55&gt;2,IF(B55&lt;10,B55*0.3125-0.625,F_Referencesats[[#This Row],[Upper limit for the buffer guide]]),F_Referencesats[[#This Row],[Lower limit for the buffer guide]])</f>
        <v>0</v>
      </c>
      <c r="D55" s="2">
        <v>0</v>
      </c>
      <c r="E55" s="2">
        <v>2.5</v>
      </c>
    </row>
    <row r="56" spans="1:5" x14ac:dyDescent="0.25">
      <c r="A56" s="4">
        <v>30132</v>
      </c>
      <c r="B56" s="20">
        <v>-6.5594877532772387</v>
      </c>
      <c r="C56" s="20">
        <f ca="1">IF(B56&gt;2,IF(B56&lt;10,B56*0.3125-0.625,F_Referencesats[[#This Row],[Upper limit for the buffer guide]]),F_Referencesats[[#This Row],[Lower limit for the buffer guide]])</f>
        <v>0</v>
      </c>
      <c r="D56" s="2">
        <v>0</v>
      </c>
      <c r="E56" s="2">
        <v>2.5</v>
      </c>
    </row>
    <row r="57" spans="1:5" x14ac:dyDescent="0.25">
      <c r="A57" s="4">
        <v>30224</v>
      </c>
      <c r="B57" s="20">
        <v>-8.2722729868717551</v>
      </c>
      <c r="C57" s="20">
        <f ca="1">IF(B57&gt;2,IF(B57&lt;10,B57*0.3125-0.625,F_Referencesats[[#This Row],[Upper limit for the buffer guide]]),F_Referencesats[[#This Row],[Lower limit for the buffer guide]])</f>
        <v>0</v>
      </c>
      <c r="D57" s="2">
        <v>0</v>
      </c>
      <c r="E57" s="2">
        <v>2.5</v>
      </c>
    </row>
    <row r="58" spans="1:5" x14ac:dyDescent="0.25">
      <c r="A58" s="4">
        <v>30316</v>
      </c>
      <c r="B58" s="20">
        <v>-9.9570510471766056</v>
      </c>
      <c r="C58" s="20">
        <f ca="1">IF(B58&gt;2,IF(B58&lt;10,B58*0.3125-0.625,F_Referencesats[[#This Row],[Upper limit for the buffer guide]]),F_Referencesats[[#This Row],[Lower limit for the buffer guide]])</f>
        <v>0</v>
      </c>
      <c r="D58" s="2">
        <v>0</v>
      </c>
      <c r="E58" s="2">
        <v>2.5</v>
      </c>
    </row>
    <row r="59" spans="1:5" x14ac:dyDescent="0.25">
      <c r="A59" s="4">
        <v>30406</v>
      </c>
      <c r="B59" s="20">
        <v>-10.19108791574439</v>
      </c>
      <c r="C59" s="20">
        <f ca="1">IF(B59&gt;2,IF(B59&lt;10,B59*0.3125-0.625,F_Referencesats[[#This Row],[Upper limit for the buffer guide]]),F_Referencesats[[#This Row],[Lower limit for the buffer guide]])</f>
        <v>0</v>
      </c>
      <c r="D59" s="2">
        <v>0</v>
      </c>
      <c r="E59" s="2">
        <v>2.5</v>
      </c>
    </row>
    <row r="60" spans="1:5" x14ac:dyDescent="0.25">
      <c r="A60" s="4">
        <v>30497</v>
      </c>
      <c r="B60" s="20">
        <v>-8.5313606228940984</v>
      </c>
      <c r="C60" s="20">
        <f ca="1">IF(B60&gt;2,IF(B60&lt;10,B60*0.3125-0.625,F_Referencesats[[#This Row],[Upper limit for the buffer guide]]),F_Referencesats[[#This Row],[Lower limit for the buffer guide]])</f>
        <v>0</v>
      </c>
      <c r="D60" s="2">
        <v>0</v>
      </c>
      <c r="E60" s="2">
        <v>2.5</v>
      </c>
    </row>
    <row r="61" spans="1:5" x14ac:dyDescent="0.25">
      <c r="A61" s="4">
        <v>30589</v>
      </c>
      <c r="B61" s="20">
        <v>-7.7142390840359241</v>
      </c>
      <c r="C61" s="20">
        <f ca="1">IF(B61&gt;2,IF(B61&lt;10,B61*0.3125-0.625,F_Referencesats[[#This Row],[Upper limit for the buffer guide]]),F_Referencesats[[#This Row],[Lower limit for the buffer guide]])</f>
        <v>0</v>
      </c>
      <c r="D61" s="2">
        <v>0</v>
      </c>
      <c r="E61" s="2">
        <v>2.5</v>
      </c>
    </row>
    <row r="62" spans="1:5" x14ac:dyDescent="0.25">
      <c r="A62" s="4">
        <v>30681</v>
      </c>
      <c r="B62" s="20">
        <v>-6.3661293218183204</v>
      </c>
      <c r="C62" s="20">
        <f ca="1">IF(B62&gt;2,IF(B62&lt;10,B62*0.3125-0.625,F_Referencesats[[#This Row],[Upper limit for the buffer guide]]),F_Referencesats[[#This Row],[Lower limit for the buffer guide]])</f>
        <v>0</v>
      </c>
      <c r="D62" s="2">
        <v>0</v>
      </c>
      <c r="E62" s="2">
        <v>2.5</v>
      </c>
    </row>
    <row r="63" spans="1:5" x14ac:dyDescent="0.25">
      <c r="A63" s="4">
        <v>30772</v>
      </c>
      <c r="B63" s="20">
        <v>-4.8887888164276632</v>
      </c>
      <c r="C63" s="20">
        <f ca="1">IF(B63&gt;2,IF(B63&lt;10,B63*0.3125-0.625,F_Referencesats[[#This Row],[Upper limit for the buffer guide]]),F_Referencesats[[#This Row],[Lower limit for the buffer guide]])</f>
        <v>0</v>
      </c>
      <c r="D63" s="2">
        <v>0</v>
      </c>
      <c r="E63" s="2">
        <v>2.5</v>
      </c>
    </row>
    <row r="64" spans="1:5" x14ac:dyDescent="0.25">
      <c r="A64" s="4">
        <v>30863</v>
      </c>
      <c r="B64" s="20">
        <v>-2.1790462435975257</v>
      </c>
      <c r="C64" s="20">
        <f ca="1">IF(B64&gt;2,IF(B64&lt;10,B64*0.3125-0.625,F_Referencesats[[#This Row],[Upper limit for the buffer guide]]),F_Referencesats[[#This Row],[Lower limit for the buffer guide]])</f>
        <v>0</v>
      </c>
      <c r="D64" s="2">
        <v>0</v>
      </c>
      <c r="E64" s="2">
        <v>2.5</v>
      </c>
    </row>
    <row r="65" spans="1:5" x14ac:dyDescent="0.25">
      <c r="A65" s="4">
        <v>30955</v>
      </c>
      <c r="B65" s="20">
        <v>-1.7617327703190853</v>
      </c>
      <c r="C65" s="20">
        <f ca="1">IF(B65&gt;2,IF(B65&lt;10,B65*0.3125-0.625,F_Referencesats[[#This Row],[Upper limit for the buffer guide]]),F_Referencesats[[#This Row],[Lower limit for the buffer guide]])</f>
        <v>0</v>
      </c>
      <c r="D65" s="2">
        <v>0</v>
      </c>
      <c r="E65" s="2">
        <v>2.5</v>
      </c>
    </row>
    <row r="66" spans="1:5" x14ac:dyDescent="0.25">
      <c r="A66" s="4">
        <v>31047</v>
      </c>
      <c r="B66" s="20">
        <v>5.1714597337038981E-2</v>
      </c>
      <c r="C66" s="20">
        <f ca="1">IF(B66&gt;2,IF(B66&lt;10,B66*0.3125-0.625,F_Referencesats[[#This Row],[Upper limit for the buffer guide]]),F_Referencesats[[#This Row],[Lower limit for the buffer guide]])</f>
        <v>0</v>
      </c>
      <c r="D66" s="2">
        <v>0</v>
      </c>
      <c r="E66" s="2">
        <v>2.5</v>
      </c>
    </row>
    <row r="67" spans="1:5" x14ac:dyDescent="0.25">
      <c r="A67" s="4">
        <v>31137</v>
      </c>
      <c r="B67" s="20">
        <v>1.5543911386089206</v>
      </c>
      <c r="C67" s="20">
        <f ca="1">IF(B67&gt;2,IF(B67&lt;10,B67*0.3125-0.625,F_Referencesats[[#This Row],[Upper limit for the buffer guide]]),F_Referencesats[[#This Row],[Lower limit for the buffer guide]])</f>
        <v>0</v>
      </c>
      <c r="D67" s="2">
        <v>0</v>
      </c>
      <c r="E67" s="2">
        <v>2.5</v>
      </c>
    </row>
    <row r="68" spans="1:5" x14ac:dyDescent="0.25">
      <c r="A68" s="4">
        <v>31228</v>
      </c>
      <c r="B68" s="20">
        <v>4.1982328458945091</v>
      </c>
      <c r="C68" s="20">
        <f ca="1">IF(B68&gt;2,IF(B68&lt;10,B68*0.3125-0.625,F_Referencesats[[#This Row],[Upper limit for the buffer guide]]),F_Referencesats[[#This Row],[Lower limit for the buffer guide]])</f>
        <v>0.68694776434203408</v>
      </c>
      <c r="D68" s="2">
        <v>0</v>
      </c>
      <c r="E68" s="2">
        <v>2.5</v>
      </c>
    </row>
    <row r="69" spans="1:5" x14ac:dyDescent="0.25">
      <c r="A69" s="4">
        <v>31320</v>
      </c>
      <c r="B69" s="20">
        <v>4.5517786418949697</v>
      </c>
      <c r="C69" s="20">
        <f ca="1">IF(B69&gt;2,IF(B69&lt;10,B69*0.3125-0.625,F_Referencesats[[#This Row],[Upper limit for the buffer guide]]),F_Referencesats[[#This Row],[Lower limit for the buffer guide]])</f>
        <v>0.79743082559217804</v>
      </c>
      <c r="D69" s="2">
        <v>0</v>
      </c>
      <c r="E69" s="2">
        <v>2.5</v>
      </c>
    </row>
    <row r="70" spans="1:5" x14ac:dyDescent="0.25">
      <c r="A70" s="4">
        <v>31412</v>
      </c>
      <c r="B70" s="20">
        <v>11.985962030751196</v>
      </c>
      <c r="C70" s="20">
        <f ca="1">IF(B70&gt;2,IF(B70&lt;10,B70*0.3125-0.625,F_Referencesats[[#This Row],[Upper limit for the buffer guide]]),F_Referencesats[[#This Row],[Lower limit for the buffer guide]])</f>
        <v>2.5</v>
      </c>
      <c r="D70" s="2">
        <v>0</v>
      </c>
      <c r="E70" s="2">
        <v>2.5</v>
      </c>
    </row>
    <row r="71" spans="1:5" x14ac:dyDescent="0.25">
      <c r="A71" s="4">
        <v>31502</v>
      </c>
      <c r="B71" s="20">
        <v>13.173661288192037</v>
      </c>
      <c r="C71" s="20">
        <f ca="1">IF(B71&gt;2,IF(B71&lt;10,B71*0.3125-0.625,F_Referencesats[[#This Row],[Upper limit for the buffer guide]]),F_Referencesats[[#This Row],[Lower limit for the buffer guide]])</f>
        <v>2.5</v>
      </c>
      <c r="D71" s="2">
        <v>0</v>
      </c>
      <c r="E71" s="2">
        <v>2.5</v>
      </c>
    </row>
    <row r="72" spans="1:5" x14ac:dyDescent="0.25">
      <c r="A72" s="4">
        <v>31593</v>
      </c>
      <c r="B72" s="20">
        <v>16.304240595732679</v>
      </c>
      <c r="C72" s="20">
        <f ca="1">IF(B72&gt;2,IF(B72&lt;10,B72*0.3125-0.625,F_Referencesats[[#This Row],[Upper limit for the buffer guide]]),F_Referencesats[[#This Row],[Lower limit for the buffer guide]])</f>
        <v>2.5</v>
      </c>
      <c r="D72" s="2">
        <v>0</v>
      </c>
      <c r="E72" s="2">
        <v>2.5</v>
      </c>
    </row>
    <row r="73" spans="1:5" x14ac:dyDescent="0.25">
      <c r="A73" s="4">
        <v>31685</v>
      </c>
      <c r="B73" s="20">
        <v>16.69395642308892</v>
      </c>
      <c r="C73" s="20">
        <f ca="1">IF(B73&gt;2,IF(B73&lt;10,B73*0.3125-0.625,F_Referencesats[[#This Row],[Upper limit for the buffer guide]]),F_Referencesats[[#This Row],[Lower limit for the buffer guide]])</f>
        <v>2.5</v>
      </c>
      <c r="D73" s="2">
        <v>0</v>
      </c>
      <c r="E73" s="2">
        <v>2.5</v>
      </c>
    </row>
    <row r="74" spans="1:5" x14ac:dyDescent="0.25">
      <c r="A74" s="4">
        <v>31777</v>
      </c>
      <c r="B74" s="20">
        <v>20.283508841792397</v>
      </c>
      <c r="C74" s="20">
        <f ca="1">IF(B74&gt;2,IF(B74&lt;10,B74*0.3125-0.625,F_Referencesats[[#This Row],[Upper limit for the buffer guide]]),F_Referencesats[[#This Row],[Lower limit for the buffer guide]])</f>
        <v>2.5</v>
      </c>
      <c r="D74" s="2">
        <v>0</v>
      </c>
      <c r="E74" s="2">
        <v>2.5</v>
      </c>
    </row>
    <row r="75" spans="1:5" x14ac:dyDescent="0.25">
      <c r="A75" s="4">
        <v>31867</v>
      </c>
      <c r="B75" s="20">
        <v>19.21570403484732</v>
      </c>
      <c r="C75" s="20">
        <f ca="1">IF(B75&gt;2,IF(B75&lt;10,B75*0.3125-0.625,F_Referencesats[[#This Row],[Upper limit for the buffer guide]]),F_Referencesats[[#This Row],[Lower limit for the buffer guide]])</f>
        <v>2.5</v>
      </c>
      <c r="D75" s="2">
        <v>0</v>
      </c>
      <c r="E75" s="2">
        <v>2.5</v>
      </c>
    </row>
    <row r="76" spans="1:5" x14ac:dyDescent="0.25">
      <c r="A76" s="4">
        <v>31958</v>
      </c>
      <c r="B76" s="20">
        <v>20.639233592356234</v>
      </c>
      <c r="C76" s="20">
        <f ca="1">IF(B76&gt;2,IF(B76&lt;10,B76*0.3125-0.625,F_Referencesats[[#This Row],[Upper limit for the buffer guide]]),F_Referencesats[[#This Row],[Lower limit for the buffer guide]])</f>
        <v>2.5</v>
      </c>
      <c r="D76" s="2">
        <v>0</v>
      </c>
      <c r="E76" s="2">
        <v>2.5</v>
      </c>
    </row>
    <row r="77" spans="1:5" x14ac:dyDescent="0.25">
      <c r="A77" s="4">
        <v>32050</v>
      </c>
      <c r="B77" s="20">
        <v>20.540321745573323</v>
      </c>
      <c r="C77" s="20">
        <f ca="1">IF(B77&gt;2,IF(B77&lt;10,B77*0.3125-0.625,F_Referencesats[[#This Row],[Upper limit for the buffer guide]]),F_Referencesats[[#This Row],[Lower limit for the buffer guide]])</f>
        <v>2.5</v>
      </c>
      <c r="D77" s="2">
        <v>0</v>
      </c>
      <c r="E77" s="2">
        <v>2.5</v>
      </c>
    </row>
    <row r="78" spans="1:5" x14ac:dyDescent="0.25">
      <c r="A78" s="4">
        <v>32142</v>
      </c>
      <c r="B78" s="20">
        <v>23.671784718095637</v>
      </c>
      <c r="C78" s="20">
        <f ca="1">IF(B78&gt;2,IF(B78&lt;10,B78*0.3125-0.625,F_Referencesats[[#This Row],[Upper limit for the buffer guide]]),F_Referencesats[[#This Row],[Lower limit for the buffer guide]])</f>
        <v>2.5</v>
      </c>
      <c r="D78" s="2">
        <v>0</v>
      </c>
      <c r="E78" s="2">
        <v>2.5</v>
      </c>
    </row>
    <row r="79" spans="1:5" x14ac:dyDescent="0.25">
      <c r="A79" s="4">
        <v>32233</v>
      </c>
      <c r="B79" s="20">
        <v>20.782347841695639</v>
      </c>
      <c r="C79" s="20">
        <f ca="1">IF(B79&gt;2,IF(B79&lt;10,B79*0.3125-0.625,F_Referencesats[[#This Row],[Upper limit for the buffer guide]]),F_Referencesats[[#This Row],[Lower limit for the buffer guide]])</f>
        <v>2.5</v>
      </c>
      <c r="D79" s="2">
        <v>0</v>
      </c>
      <c r="E79" s="2">
        <v>2.5</v>
      </c>
    </row>
    <row r="80" spans="1:5" x14ac:dyDescent="0.25">
      <c r="A80" s="4">
        <v>32324</v>
      </c>
      <c r="B80" s="20">
        <v>20.956817562645455</v>
      </c>
      <c r="C80" s="20">
        <f ca="1">IF(B80&gt;2,IF(B80&lt;10,B80*0.3125-0.625,F_Referencesats[[#This Row],[Upper limit for the buffer guide]]),F_Referencesats[[#This Row],[Lower limit for the buffer guide]])</f>
        <v>2.5</v>
      </c>
      <c r="D80" s="2">
        <v>0</v>
      </c>
      <c r="E80" s="2">
        <v>2.5</v>
      </c>
    </row>
    <row r="81" spans="1:5" x14ac:dyDescent="0.25">
      <c r="A81" s="4">
        <v>32416</v>
      </c>
      <c r="B81" s="20">
        <v>20.465294054050446</v>
      </c>
      <c r="C81" s="20">
        <f ca="1">IF(B81&gt;2,IF(B81&lt;10,B81*0.3125-0.625,F_Referencesats[[#This Row],[Upper limit for the buffer guide]]),F_Referencesats[[#This Row],[Lower limit for the buffer guide]])</f>
        <v>2.5</v>
      </c>
      <c r="D81" s="2">
        <v>0</v>
      </c>
      <c r="E81" s="2">
        <v>2.5</v>
      </c>
    </row>
    <row r="82" spans="1:5" x14ac:dyDescent="0.25">
      <c r="A82" s="4">
        <v>32508</v>
      </c>
      <c r="B82" s="20">
        <v>23.090465895200879</v>
      </c>
      <c r="C82" s="20">
        <f ca="1">IF(B82&gt;2,IF(B82&lt;10,B82*0.3125-0.625,F_Referencesats[[#This Row],[Upper limit for the buffer guide]]),F_Referencesats[[#This Row],[Lower limit for the buffer guide]])</f>
        <v>2.5</v>
      </c>
      <c r="D82" s="2">
        <v>0</v>
      </c>
      <c r="E82" s="2">
        <v>2.5</v>
      </c>
    </row>
    <row r="83" spans="1:5" x14ac:dyDescent="0.25">
      <c r="A83" s="4">
        <v>32598</v>
      </c>
      <c r="B83" s="20">
        <v>19.622164937665588</v>
      </c>
      <c r="C83" s="20">
        <f ca="1">IF(B83&gt;2,IF(B83&lt;10,B83*0.3125-0.625,F_Referencesats[[#This Row],[Upper limit for the buffer guide]]),F_Referencesats[[#This Row],[Lower limit for the buffer guide]])</f>
        <v>2.5</v>
      </c>
      <c r="D83" s="2">
        <v>0</v>
      </c>
      <c r="E83" s="2">
        <v>2.5</v>
      </c>
    </row>
    <row r="84" spans="1:5" x14ac:dyDescent="0.25">
      <c r="A84" s="4">
        <v>32689</v>
      </c>
      <c r="B84" s="20">
        <v>18.754095790886765</v>
      </c>
      <c r="C84" s="20">
        <f ca="1">IF(B84&gt;2,IF(B84&lt;10,B84*0.3125-0.625,F_Referencesats[[#This Row],[Upper limit for the buffer guide]]),F_Referencesats[[#This Row],[Lower limit for the buffer guide]])</f>
        <v>2.5</v>
      </c>
      <c r="D84" s="2">
        <v>0</v>
      </c>
      <c r="E84" s="2">
        <v>2.5</v>
      </c>
    </row>
    <row r="85" spans="1:5" x14ac:dyDescent="0.25">
      <c r="A85" s="4">
        <v>32781</v>
      </c>
      <c r="B85" s="20">
        <v>16.493692625184593</v>
      </c>
      <c r="C85" s="20">
        <f ca="1">IF(B85&gt;2,IF(B85&lt;10,B85*0.3125-0.625,F_Referencesats[[#This Row],[Upper limit for the buffer guide]]),F_Referencesats[[#This Row],[Lower limit for the buffer guide]])</f>
        <v>2.5</v>
      </c>
      <c r="D85" s="2">
        <v>0</v>
      </c>
      <c r="E85" s="2">
        <v>2.5</v>
      </c>
    </row>
    <row r="86" spans="1:5" x14ac:dyDescent="0.25">
      <c r="A86" s="4">
        <v>32873</v>
      </c>
      <c r="B86" s="20">
        <v>18.303085635061478</v>
      </c>
      <c r="C86" s="20">
        <f ca="1">IF(B86&gt;2,IF(B86&lt;10,B86*0.3125-0.625,F_Referencesats[[#This Row],[Upper limit for the buffer guide]]),F_Referencesats[[#This Row],[Lower limit for the buffer guide]])</f>
        <v>2.5</v>
      </c>
      <c r="D86" s="2">
        <v>0</v>
      </c>
      <c r="E86" s="2">
        <v>2.5</v>
      </c>
    </row>
    <row r="87" spans="1:5" x14ac:dyDescent="0.25">
      <c r="A87" s="4">
        <v>32963</v>
      </c>
      <c r="B87" s="20">
        <v>16.615800595937401</v>
      </c>
      <c r="C87" s="20">
        <f ca="1">IF(B87&gt;2,IF(B87&lt;10,B87*0.3125-0.625,F_Referencesats[[#This Row],[Upper limit for the buffer guide]]),F_Referencesats[[#This Row],[Lower limit for the buffer guide]])</f>
        <v>2.5</v>
      </c>
      <c r="D87" s="2">
        <v>0</v>
      </c>
      <c r="E87" s="2">
        <v>2.5</v>
      </c>
    </row>
    <row r="88" spans="1:5" x14ac:dyDescent="0.25">
      <c r="A88" s="4">
        <v>33054</v>
      </c>
      <c r="B88" s="20">
        <v>13.890953596672489</v>
      </c>
      <c r="C88" s="20">
        <f ca="1">IF(B88&gt;2,IF(B88&lt;10,B88*0.3125-0.625,F_Referencesats[[#This Row],[Upper limit for the buffer guide]]),F_Referencesats[[#This Row],[Lower limit for the buffer guide]])</f>
        <v>2.5</v>
      </c>
      <c r="D88" s="2">
        <v>0</v>
      </c>
      <c r="E88" s="2">
        <v>2.5</v>
      </c>
    </row>
    <row r="89" spans="1:5" x14ac:dyDescent="0.25">
      <c r="A89" s="4">
        <v>33146</v>
      </c>
      <c r="B89" s="20">
        <v>11.854859174107702</v>
      </c>
      <c r="C89" s="20">
        <f ca="1">IF(B89&gt;2,IF(B89&lt;10,B89*0.3125-0.625,F_Referencesats[[#This Row],[Upper limit for the buffer guide]]),F_Referencesats[[#This Row],[Lower limit for the buffer guide]])</f>
        <v>2.5</v>
      </c>
      <c r="D89" s="2">
        <v>0</v>
      </c>
      <c r="E89" s="2">
        <v>2.5</v>
      </c>
    </row>
    <row r="90" spans="1:5" x14ac:dyDescent="0.25">
      <c r="A90" s="4">
        <v>33238</v>
      </c>
      <c r="B90" s="20">
        <v>11.299498677154617</v>
      </c>
      <c r="C90" s="20">
        <f ca="1">IF(B90&gt;2,IF(B90&lt;10,B90*0.3125-0.625,F_Referencesats[[#This Row],[Upper limit for the buffer guide]]),F_Referencesats[[#This Row],[Lower limit for the buffer guide]])</f>
        <v>2.5</v>
      </c>
      <c r="D90" s="2">
        <v>0</v>
      </c>
      <c r="E90" s="2">
        <v>2.5</v>
      </c>
    </row>
    <row r="91" spans="1:5" x14ac:dyDescent="0.25">
      <c r="A91" s="4">
        <v>33328</v>
      </c>
      <c r="B91" s="20">
        <v>11.574439397464602</v>
      </c>
      <c r="C91" s="20">
        <f ca="1">IF(B91&gt;2,IF(B91&lt;10,B91*0.3125-0.625,F_Referencesats[[#This Row],[Upper limit for the buffer guide]]),F_Referencesats[[#This Row],[Lower limit for the buffer guide]])</f>
        <v>2.5</v>
      </c>
      <c r="D91" s="2">
        <v>0</v>
      </c>
      <c r="E91" s="2">
        <v>2.5</v>
      </c>
    </row>
    <row r="92" spans="1:5" x14ac:dyDescent="0.25">
      <c r="A92" s="4">
        <v>33419</v>
      </c>
      <c r="B92" s="20">
        <v>11.103357552385006</v>
      </c>
      <c r="C92" s="20">
        <f ca="1">IF(B92&gt;2,IF(B92&lt;10,B92*0.3125-0.625,F_Referencesats[[#This Row],[Upper limit for the buffer guide]]),F_Referencesats[[#This Row],[Lower limit for the buffer guide]])</f>
        <v>2.5</v>
      </c>
      <c r="D92" s="2">
        <v>0</v>
      </c>
      <c r="E92" s="2">
        <v>2.5</v>
      </c>
    </row>
    <row r="93" spans="1:5" x14ac:dyDescent="0.25">
      <c r="A93" s="4">
        <v>33511</v>
      </c>
      <c r="B93" s="20">
        <v>6.5214419084660733</v>
      </c>
      <c r="C93" s="20">
        <f ca="1">IF(B93&gt;2,IF(B93&lt;10,B93*0.3125-0.625,F_Referencesats[[#This Row],[Upper limit for the buffer guide]]),F_Referencesats[[#This Row],[Lower limit for the buffer guide]])</f>
        <v>1.4129505963956479</v>
      </c>
      <c r="D93" s="2">
        <v>0</v>
      </c>
      <c r="E93" s="2">
        <v>2.5</v>
      </c>
    </row>
    <row r="94" spans="1:5" x14ac:dyDescent="0.25">
      <c r="A94" s="4">
        <v>33603</v>
      </c>
      <c r="B94" s="20">
        <v>6.2794959994887449</v>
      </c>
      <c r="C94" s="20">
        <f ca="1">IF(B94&gt;2,IF(B94&lt;10,B94*0.3125-0.625,F_Referencesats[[#This Row],[Upper limit for the buffer guide]]),F_Referencesats[[#This Row],[Lower limit for the buffer guide]])</f>
        <v>1.3373424998402328</v>
      </c>
      <c r="D94" s="2">
        <v>0</v>
      </c>
      <c r="E94" s="2">
        <v>2.5</v>
      </c>
    </row>
    <row r="95" spans="1:5" x14ac:dyDescent="0.25">
      <c r="A95" s="4">
        <v>33694</v>
      </c>
      <c r="B95" s="20">
        <v>3.0548936460922675</v>
      </c>
      <c r="C95" s="20">
        <f ca="1">IF(B95&gt;2,IF(B95&lt;10,B95*0.3125-0.625,F_Referencesats[[#This Row],[Upper limit for the buffer guide]]),F_Referencesats[[#This Row],[Lower limit for the buffer guide]])</f>
        <v>0.32965426440383361</v>
      </c>
      <c r="D95" s="2">
        <v>0</v>
      </c>
      <c r="E95" s="2">
        <v>2.5</v>
      </c>
    </row>
    <row r="96" spans="1:5" x14ac:dyDescent="0.25">
      <c r="A96" s="4">
        <v>33785</v>
      </c>
      <c r="B96" s="20">
        <v>0.50657349821352682</v>
      </c>
      <c r="C96" s="20">
        <f ca="1">IF(B96&gt;2,IF(B96&lt;10,B96*0.3125-0.625,F_Referencesats[[#This Row],[Upper limit for the buffer guide]]),F_Referencesats[[#This Row],[Lower limit for the buffer guide]])</f>
        <v>0</v>
      </c>
      <c r="D96" s="2">
        <v>0</v>
      </c>
      <c r="E96" s="2">
        <v>2.5</v>
      </c>
    </row>
    <row r="97" spans="1:5" x14ac:dyDescent="0.25">
      <c r="A97" s="4">
        <v>33877</v>
      </c>
      <c r="B97" s="20">
        <v>-3.5248254522081197</v>
      </c>
      <c r="C97" s="20">
        <f ca="1">IF(B97&gt;2,IF(B97&lt;10,B97*0.3125-0.625,F_Referencesats[[#This Row],[Upper limit for the buffer guide]]),F_Referencesats[[#This Row],[Lower limit for the buffer guide]])</f>
        <v>0</v>
      </c>
      <c r="D97" s="2">
        <v>0</v>
      </c>
      <c r="E97" s="2">
        <v>2.5</v>
      </c>
    </row>
    <row r="98" spans="1:5" x14ac:dyDescent="0.25">
      <c r="A98" s="4">
        <v>33969</v>
      </c>
      <c r="B98" s="20">
        <v>-7.6434422213270068</v>
      </c>
      <c r="C98" s="20">
        <f ca="1">IF(B98&gt;2,IF(B98&lt;10,B98*0.3125-0.625,F_Referencesats[[#This Row],[Upper limit for the buffer guide]]),F_Referencesats[[#This Row],[Lower limit for the buffer guide]])</f>
        <v>0</v>
      </c>
      <c r="D98" s="2">
        <v>0</v>
      </c>
      <c r="E98" s="2">
        <v>2.5</v>
      </c>
    </row>
    <row r="99" spans="1:5" x14ac:dyDescent="0.25">
      <c r="A99" s="4">
        <v>34059</v>
      </c>
      <c r="B99" s="20">
        <v>-10.104743177735145</v>
      </c>
      <c r="C99" s="20">
        <f ca="1">IF(B99&gt;2,IF(B99&lt;10,B99*0.3125-0.625,F_Referencesats[[#This Row],[Upper limit for the buffer guide]]),F_Referencesats[[#This Row],[Lower limit for the buffer guide]])</f>
        <v>0</v>
      </c>
      <c r="D99" s="2">
        <v>0</v>
      </c>
      <c r="E99" s="2">
        <v>2.5</v>
      </c>
    </row>
    <row r="100" spans="1:5" x14ac:dyDescent="0.25">
      <c r="A100" s="4">
        <v>34150</v>
      </c>
      <c r="B100" s="20">
        <v>-11.000312486487758</v>
      </c>
      <c r="C100" s="20">
        <f ca="1">IF(B100&gt;2,IF(B100&lt;10,B100*0.3125-0.625,F_Referencesats[[#This Row],[Upper limit for the buffer guide]]),F_Referencesats[[#This Row],[Lower limit for the buffer guide]])</f>
        <v>0</v>
      </c>
      <c r="D100" s="2">
        <v>0</v>
      </c>
      <c r="E100" s="2">
        <v>2.5</v>
      </c>
    </row>
    <row r="101" spans="1:5" x14ac:dyDescent="0.25">
      <c r="A101" s="4">
        <v>34242</v>
      </c>
      <c r="B101" s="20">
        <v>-11.879920414103054</v>
      </c>
      <c r="C101" s="20">
        <f ca="1">IF(B101&gt;2,IF(B101&lt;10,B101*0.3125-0.625,F_Referencesats[[#This Row],[Upper limit for the buffer guide]]),F_Referencesats[[#This Row],[Lower limit for the buffer guide]])</f>
        <v>0</v>
      </c>
      <c r="D101" s="2">
        <v>0</v>
      </c>
      <c r="E101" s="2">
        <v>2.5</v>
      </c>
    </row>
    <row r="102" spans="1:5" x14ac:dyDescent="0.25">
      <c r="A102" s="4">
        <v>34334</v>
      </c>
      <c r="B102" s="20">
        <v>-13.11147752340068</v>
      </c>
      <c r="C102" s="20">
        <f ca="1">IF(B102&gt;2,IF(B102&lt;10,B102*0.3125-0.625,F_Referencesats[[#This Row],[Upper limit for the buffer guide]]),F_Referencesats[[#This Row],[Lower limit for the buffer guide]])</f>
        <v>0</v>
      </c>
      <c r="D102" s="2">
        <v>0</v>
      </c>
      <c r="E102" s="2">
        <v>2.5</v>
      </c>
    </row>
    <row r="103" spans="1:5" x14ac:dyDescent="0.25">
      <c r="A103" s="4">
        <v>34424</v>
      </c>
      <c r="B103" s="20">
        <v>-13.132438879279675</v>
      </c>
      <c r="C103" s="20">
        <f ca="1">IF(B103&gt;2,IF(B103&lt;10,B103*0.3125-0.625,F_Referencesats[[#This Row],[Upper limit for the buffer guide]]),F_Referencesats[[#This Row],[Lower limit for the buffer guide]])</f>
        <v>0</v>
      </c>
      <c r="D103" s="2">
        <v>0</v>
      </c>
      <c r="E103" s="2">
        <v>2.5</v>
      </c>
    </row>
    <row r="104" spans="1:5" x14ac:dyDescent="0.25">
      <c r="A104" s="4">
        <v>34515</v>
      </c>
      <c r="B104" s="20">
        <v>-16.204194473715887</v>
      </c>
      <c r="C104" s="20">
        <f ca="1">IF(B104&gt;2,IF(B104&lt;10,B104*0.3125-0.625,F_Referencesats[[#This Row],[Upper limit for the buffer guide]]),F_Referencesats[[#This Row],[Lower limit for the buffer guide]])</f>
        <v>0</v>
      </c>
      <c r="D104" s="2">
        <v>0</v>
      </c>
      <c r="E104" s="2">
        <v>2.5</v>
      </c>
    </row>
    <row r="105" spans="1:5" x14ac:dyDescent="0.25">
      <c r="A105" s="4">
        <v>34607</v>
      </c>
      <c r="B105" s="20">
        <v>-19.725735426001904</v>
      </c>
      <c r="C105" s="20">
        <f ca="1">IF(B105&gt;2,IF(B105&lt;10,B105*0.3125-0.625,F_Referencesats[[#This Row],[Upper limit for the buffer guide]]),F_Referencesats[[#This Row],[Lower limit for the buffer guide]])</f>
        <v>0</v>
      </c>
      <c r="D105" s="2">
        <v>0</v>
      </c>
      <c r="E105" s="2">
        <v>2.5</v>
      </c>
    </row>
    <row r="106" spans="1:5" x14ac:dyDescent="0.25">
      <c r="A106" s="4">
        <v>34699</v>
      </c>
      <c r="B106" s="20">
        <v>-22.098386222252032</v>
      </c>
      <c r="C106" s="20">
        <f ca="1">IF(B106&gt;2,IF(B106&lt;10,B106*0.3125-0.625,F_Referencesats[[#This Row],[Upper limit for the buffer guide]]),F_Referencesats[[#This Row],[Lower limit for the buffer guide]])</f>
        <v>0</v>
      </c>
      <c r="D106" s="2">
        <v>0</v>
      </c>
      <c r="E106" s="2">
        <v>2.5</v>
      </c>
    </row>
    <row r="107" spans="1:5" x14ac:dyDescent="0.25">
      <c r="A107" s="4">
        <v>34789</v>
      </c>
      <c r="B107" s="20">
        <v>-22.976186815228829</v>
      </c>
      <c r="C107" s="20">
        <f ca="1">IF(B107&gt;2,IF(B107&lt;10,B107*0.3125-0.625,F_Referencesats[[#This Row],[Upper limit for the buffer guide]]),F_Referencesats[[#This Row],[Lower limit for the buffer guide]])</f>
        <v>0</v>
      </c>
      <c r="D107" s="2">
        <v>0</v>
      </c>
      <c r="E107" s="2">
        <v>2.5</v>
      </c>
    </row>
    <row r="108" spans="1:5" x14ac:dyDescent="0.25">
      <c r="A108" s="4">
        <v>34880</v>
      </c>
      <c r="B108" s="20">
        <v>-22.509012107053593</v>
      </c>
      <c r="C108" s="20">
        <f ca="1">IF(B108&gt;2,IF(B108&lt;10,B108*0.3125-0.625,F_Referencesats[[#This Row],[Upper limit for the buffer guide]]),F_Referencesats[[#This Row],[Lower limit for the buffer guide]])</f>
        <v>0</v>
      </c>
      <c r="D108" s="2">
        <v>0</v>
      </c>
      <c r="E108" s="2">
        <v>2.5</v>
      </c>
    </row>
    <row r="109" spans="1:5" x14ac:dyDescent="0.25">
      <c r="A109" s="4">
        <v>34972</v>
      </c>
      <c r="B109" s="20">
        <v>-22.409000594440656</v>
      </c>
      <c r="C109" s="20">
        <f ca="1">IF(B109&gt;2,IF(B109&lt;10,B109*0.3125-0.625,F_Referencesats[[#This Row],[Upper limit for the buffer guide]]),F_Referencesats[[#This Row],[Lower limit for the buffer guide]])</f>
        <v>0</v>
      </c>
      <c r="D109" s="2">
        <v>0</v>
      </c>
      <c r="E109" s="2">
        <v>2.5</v>
      </c>
    </row>
    <row r="110" spans="1:5" x14ac:dyDescent="0.25">
      <c r="A110" s="4">
        <v>35064</v>
      </c>
      <c r="B110" s="20">
        <v>-20.25691408678864</v>
      </c>
      <c r="C110" s="20">
        <f ca="1">IF(B110&gt;2,IF(B110&lt;10,B110*0.3125-0.625,F_Referencesats[[#This Row],[Upper limit for the buffer guide]]),F_Referencesats[[#This Row],[Lower limit for the buffer guide]])</f>
        <v>0</v>
      </c>
      <c r="D110" s="2">
        <v>0</v>
      </c>
      <c r="E110" s="2">
        <v>2.5</v>
      </c>
    </row>
    <row r="111" spans="1:5" x14ac:dyDescent="0.25">
      <c r="A111" s="4">
        <v>35155</v>
      </c>
      <c r="B111" s="20">
        <v>-18.168386554051494</v>
      </c>
      <c r="C111" s="20">
        <f ca="1">IF(B111&gt;2,IF(B111&lt;10,B111*0.3125-0.625,F_Referencesats[[#This Row],[Upper limit for the buffer guide]]),F_Referencesats[[#This Row],[Lower limit for the buffer guide]])</f>
        <v>0</v>
      </c>
      <c r="D111" s="2">
        <v>0</v>
      </c>
      <c r="E111" s="2">
        <v>2.5</v>
      </c>
    </row>
    <row r="112" spans="1:5" x14ac:dyDescent="0.25">
      <c r="A112" s="4">
        <v>35246</v>
      </c>
      <c r="B112" s="20">
        <v>-18.242224639463757</v>
      </c>
      <c r="C112" s="20">
        <f ca="1">IF(B112&gt;2,IF(B112&lt;10,B112*0.3125-0.625,F_Referencesats[[#This Row],[Upper limit for the buffer guide]]),F_Referencesats[[#This Row],[Lower limit for the buffer guide]])</f>
        <v>0</v>
      </c>
      <c r="D112" s="2">
        <v>0</v>
      </c>
      <c r="E112" s="2">
        <v>2.5</v>
      </c>
    </row>
    <row r="113" spans="1:5" x14ac:dyDescent="0.25">
      <c r="A113" s="4">
        <v>35338</v>
      </c>
      <c r="B113" s="20">
        <v>-17.95466025438995</v>
      </c>
      <c r="C113" s="20">
        <f ca="1">IF(B113&gt;2,IF(B113&lt;10,B113*0.3125-0.625,F_Referencesats[[#This Row],[Upper limit for the buffer guide]]),F_Referencesats[[#This Row],[Lower limit for the buffer guide]])</f>
        <v>0</v>
      </c>
      <c r="D113" s="2">
        <v>0</v>
      </c>
      <c r="E113" s="2">
        <v>2.5</v>
      </c>
    </row>
    <row r="114" spans="1:5" x14ac:dyDescent="0.25">
      <c r="A114" s="4">
        <v>35430</v>
      </c>
      <c r="B114" s="20">
        <v>-17.983803749733738</v>
      </c>
      <c r="C114" s="20">
        <f ca="1">IF(B114&gt;2,IF(B114&lt;10,B114*0.3125-0.625,F_Referencesats[[#This Row],[Upper limit for the buffer guide]]),F_Referencesats[[#This Row],[Lower limit for the buffer guide]])</f>
        <v>0</v>
      </c>
      <c r="D114" s="2">
        <v>0</v>
      </c>
      <c r="E114" s="2">
        <v>2.5</v>
      </c>
    </row>
    <row r="115" spans="1:5" x14ac:dyDescent="0.25">
      <c r="A115" s="4">
        <v>35520</v>
      </c>
      <c r="B115" s="20">
        <v>-16.475507700583194</v>
      </c>
      <c r="C115" s="20">
        <f ca="1">IF(B115&gt;2,IF(B115&lt;10,B115*0.3125-0.625,F_Referencesats[[#This Row],[Upper limit for the buffer guide]]),F_Referencesats[[#This Row],[Lower limit for the buffer guide]])</f>
        <v>0</v>
      </c>
      <c r="D115" s="2">
        <v>0</v>
      </c>
      <c r="E115" s="2">
        <v>2.5</v>
      </c>
    </row>
    <row r="116" spans="1:5" x14ac:dyDescent="0.25">
      <c r="A116" s="4">
        <v>35611</v>
      </c>
      <c r="B116" s="20">
        <v>-15.412973105151792</v>
      </c>
      <c r="C116" s="20">
        <f ca="1">IF(B116&gt;2,IF(B116&lt;10,B116*0.3125-0.625,F_Referencesats[[#This Row],[Upper limit for the buffer guide]]),F_Referencesats[[#This Row],[Lower limit for the buffer guide]])</f>
        <v>0</v>
      </c>
      <c r="D116" s="2">
        <v>0</v>
      </c>
      <c r="E116" s="2">
        <v>2.5</v>
      </c>
    </row>
    <row r="117" spans="1:5" x14ac:dyDescent="0.25">
      <c r="A117" s="4">
        <v>35703</v>
      </c>
      <c r="B117" s="20">
        <v>-13.639808130436649</v>
      </c>
      <c r="C117" s="20">
        <f ca="1">IF(B117&gt;2,IF(B117&lt;10,B117*0.3125-0.625,F_Referencesats[[#This Row],[Upper limit for the buffer guide]]),F_Referencesats[[#This Row],[Lower limit for the buffer guide]])</f>
        <v>0</v>
      </c>
      <c r="D117" s="2">
        <v>0</v>
      </c>
      <c r="E117" s="2">
        <v>2.5</v>
      </c>
    </row>
    <row r="118" spans="1:5" x14ac:dyDescent="0.25">
      <c r="A118" s="4">
        <v>35795</v>
      </c>
      <c r="B118" s="20">
        <v>-12.820420365779057</v>
      </c>
      <c r="C118" s="20">
        <f ca="1">IF(B118&gt;2,IF(B118&lt;10,B118*0.3125-0.625,F_Referencesats[[#This Row],[Upper limit for the buffer guide]]),F_Referencesats[[#This Row],[Lower limit for the buffer guide]])</f>
        <v>0</v>
      </c>
      <c r="D118" s="2">
        <v>0</v>
      </c>
      <c r="E118" s="2">
        <v>2.5</v>
      </c>
    </row>
    <row r="119" spans="1:5" x14ac:dyDescent="0.25">
      <c r="A119" s="4">
        <v>35885</v>
      </c>
      <c r="B119" s="20">
        <v>-10.5218220656038</v>
      </c>
      <c r="C119" s="20">
        <f ca="1">IF(B119&gt;2,IF(B119&lt;10,B119*0.3125-0.625,F_Referencesats[[#This Row],[Upper limit for the buffer guide]]),F_Referencesats[[#This Row],[Lower limit for the buffer guide]])</f>
        <v>0</v>
      </c>
      <c r="D119" s="2">
        <v>0</v>
      </c>
      <c r="E119" s="2">
        <v>2.5</v>
      </c>
    </row>
    <row r="120" spans="1:5" x14ac:dyDescent="0.25">
      <c r="A120" s="4">
        <v>35976</v>
      </c>
      <c r="B120" s="20">
        <v>-7.0480565280098233</v>
      </c>
      <c r="C120" s="20">
        <f ca="1">IF(B120&gt;2,IF(B120&lt;10,B120*0.3125-0.625,F_Referencesats[[#This Row],[Upper limit for the buffer guide]]),F_Referencesats[[#This Row],[Lower limit for the buffer guide]])</f>
        <v>0</v>
      </c>
      <c r="D120" s="2">
        <v>0</v>
      </c>
      <c r="E120" s="2">
        <v>2.5</v>
      </c>
    </row>
    <row r="121" spans="1:5" x14ac:dyDescent="0.25">
      <c r="A121" s="4">
        <v>36068</v>
      </c>
      <c r="B121" s="20">
        <v>-5.1336772224394167</v>
      </c>
      <c r="C121" s="20">
        <f ca="1">IF(B121&gt;2,IF(B121&lt;10,B121*0.3125-0.625,F_Referencesats[[#This Row],[Upper limit for the buffer guide]]),F_Referencesats[[#This Row],[Lower limit for the buffer guide]])</f>
        <v>0</v>
      </c>
      <c r="D121" s="2">
        <v>0</v>
      </c>
      <c r="E121" s="2">
        <v>2.5</v>
      </c>
    </row>
    <row r="122" spans="1:5" x14ac:dyDescent="0.25">
      <c r="A122" s="4">
        <v>36160</v>
      </c>
      <c r="B122" s="20">
        <v>-4.2734868899622427</v>
      </c>
      <c r="C122" s="20">
        <f ca="1">IF(B122&gt;2,IF(B122&lt;10,B122*0.3125-0.625,F_Referencesats[[#This Row],[Upper limit for the buffer guide]]),F_Referencesats[[#This Row],[Lower limit for the buffer guide]])</f>
        <v>0</v>
      </c>
      <c r="D122" s="2">
        <v>0</v>
      </c>
      <c r="E122" s="2">
        <v>2.5</v>
      </c>
    </row>
    <row r="123" spans="1:5" x14ac:dyDescent="0.25">
      <c r="A123" s="4">
        <v>36250</v>
      </c>
      <c r="B123" s="20">
        <v>-0.92416235113387302</v>
      </c>
      <c r="C123" s="20">
        <f ca="1">IF(B123&gt;2,IF(B123&lt;10,B123*0.3125-0.625,F_Referencesats[[#This Row],[Upper limit for the buffer guide]]),F_Referencesats[[#This Row],[Lower limit for the buffer guide]])</f>
        <v>0</v>
      </c>
      <c r="D123" s="2">
        <v>0</v>
      </c>
      <c r="E123" s="2">
        <v>2.5</v>
      </c>
    </row>
    <row r="124" spans="1:5" x14ac:dyDescent="0.25">
      <c r="A124" s="4">
        <v>36341</v>
      </c>
      <c r="B124" s="20">
        <v>5.2557662402620053E-2</v>
      </c>
      <c r="C124" s="20">
        <f ca="1">IF(B124&gt;2,IF(B124&lt;10,B124*0.3125-0.625,F_Referencesats[[#This Row],[Upper limit for the buffer guide]]),F_Referencesats[[#This Row],[Lower limit for the buffer guide]])</f>
        <v>0</v>
      </c>
      <c r="D124" s="2">
        <v>0</v>
      </c>
      <c r="E124" s="2">
        <v>2.5</v>
      </c>
    </row>
    <row r="125" spans="1:5" x14ac:dyDescent="0.25">
      <c r="A125" s="4">
        <v>36433</v>
      </c>
      <c r="B125" s="20">
        <v>-1.1572904980340297</v>
      </c>
      <c r="C125" s="20">
        <f ca="1">IF(B125&gt;2,IF(B125&lt;10,B125*0.3125-0.625,F_Referencesats[[#This Row],[Upper limit for the buffer guide]]),F_Referencesats[[#This Row],[Lower limit for the buffer guide]])</f>
        <v>0</v>
      </c>
      <c r="D125" s="2">
        <v>0</v>
      </c>
      <c r="E125" s="2">
        <v>2.5</v>
      </c>
    </row>
    <row r="126" spans="1:5" x14ac:dyDescent="0.25">
      <c r="A126" s="4">
        <v>36525</v>
      </c>
      <c r="B126" s="20">
        <v>5.7217619562038635E-2</v>
      </c>
      <c r="C126" s="20">
        <f ca="1">IF(B126&gt;2,IF(B126&lt;10,B126*0.3125-0.625,F_Referencesats[[#This Row],[Upper limit for the buffer guide]]),F_Referencesats[[#This Row],[Lower limit for the buffer guide]])</f>
        <v>0</v>
      </c>
      <c r="D126" s="2">
        <v>0</v>
      </c>
      <c r="E126" s="2">
        <v>2.5</v>
      </c>
    </row>
    <row r="127" spans="1:5" x14ac:dyDescent="0.25">
      <c r="A127" s="4">
        <v>36616</v>
      </c>
      <c r="B127" s="20">
        <v>5.1092226204286817</v>
      </c>
      <c r="C127" s="20">
        <f ca="1">IF(B127&gt;2,IF(B127&lt;10,B127*0.3125-0.625,F_Referencesats[[#This Row],[Upper limit for the buffer guide]]),F_Referencesats[[#This Row],[Lower limit for the buffer guide]])</f>
        <v>0.97163206888396303</v>
      </c>
      <c r="D127" s="2">
        <v>0</v>
      </c>
      <c r="E127" s="2">
        <v>2.5</v>
      </c>
    </row>
    <row r="128" spans="1:5" x14ac:dyDescent="0.25">
      <c r="A128" s="4">
        <v>36707</v>
      </c>
      <c r="B128" s="20">
        <v>2.6199531134713254</v>
      </c>
      <c r="C128" s="20">
        <f ca="1">IF(B128&gt;2,IF(B128&lt;10,B128*0.3125-0.625,F_Referencesats[[#This Row],[Upper limit for the buffer guide]]),F_Referencesats[[#This Row],[Lower limit for the buffer guide]])</f>
        <v>0.19373534795978919</v>
      </c>
      <c r="D128" s="2">
        <v>0</v>
      </c>
      <c r="E128" s="2">
        <v>2.5</v>
      </c>
    </row>
    <row r="129" spans="1:5" x14ac:dyDescent="0.25">
      <c r="A129" s="4">
        <v>36799</v>
      </c>
      <c r="B129" s="20">
        <v>6.4971876196722178</v>
      </c>
      <c r="C129" s="20">
        <f ca="1">IF(B129&gt;2,IF(B129&lt;10,B129*0.3125-0.625,F_Referencesats[[#This Row],[Upper limit for the buffer guide]]),F_Referencesats[[#This Row],[Lower limit for the buffer guide]])</f>
        <v>1.4053711311475681</v>
      </c>
      <c r="D129" s="2">
        <v>0</v>
      </c>
      <c r="E129" s="2">
        <v>2.5</v>
      </c>
    </row>
    <row r="130" spans="1:5" x14ac:dyDescent="0.25">
      <c r="A130" s="4">
        <v>36891</v>
      </c>
      <c r="B130" s="20">
        <v>4.9398485412959587</v>
      </c>
      <c r="C130" s="20">
        <f ca="1">IF(B130&gt;2,IF(B130&lt;10,B130*0.3125-0.625,F_Referencesats[[#This Row],[Upper limit for the buffer guide]]),F_Referencesats[[#This Row],[Lower limit for the buffer guide]])</f>
        <v>0.91870266915498711</v>
      </c>
      <c r="D130" s="2">
        <v>0</v>
      </c>
      <c r="E130" s="2">
        <v>2.5</v>
      </c>
    </row>
    <row r="131" spans="1:5" x14ac:dyDescent="0.25">
      <c r="A131" s="4">
        <v>36981</v>
      </c>
      <c r="B131" s="20">
        <v>5.5154080893954642</v>
      </c>
      <c r="C131" s="20">
        <f ca="1">IF(B131&gt;2,IF(B131&lt;10,B131*0.3125-0.625,F_Referencesats[[#This Row],[Upper limit for the buffer guide]]),F_Referencesats[[#This Row],[Lower limit for the buffer guide]])</f>
        <v>1.0985650279360826</v>
      </c>
      <c r="D131" s="2">
        <v>0</v>
      </c>
      <c r="E131" s="2">
        <v>2.5</v>
      </c>
    </row>
    <row r="132" spans="1:5" x14ac:dyDescent="0.25">
      <c r="A132" s="4">
        <v>37072</v>
      </c>
      <c r="B132" s="20">
        <v>7.2066765031352986</v>
      </c>
      <c r="C132" s="20">
        <f ca="1">IF(B132&gt;2,IF(B132&lt;10,B132*0.3125-0.625,F_Referencesats[[#This Row],[Upper limit for the buffer guide]]),F_Referencesats[[#This Row],[Lower limit for the buffer guide]])</f>
        <v>1.6270864072297808</v>
      </c>
      <c r="D132" s="2">
        <v>0</v>
      </c>
      <c r="E132" s="2">
        <v>2.5</v>
      </c>
    </row>
    <row r="133" spans="1:5" x14ac:dyDescent="0.25">
      <c r="A133" s="4">
        <v>37164</v>
      </c>
      <c r="B133" s="20">
        <v>8.7752737995668042</v>
      </c>
      <c r="C133" s="20">
        <f ca="1">IF(B133&gt;2,IF(B133&lt;10,B133*0.3125-0.625,F_Referencesats[[#This Row],[Upper limit for the buffer guide]]),F_Referencesats[[#This Row],[Lower limit for the buffer guide]])</f>
        <v>2.1172730623646263</v>
      </c>
      <c r="D133" s="2">
        <v>0</v>
      </c>
      <c r="E133" s="2">
        <v>2.5</v>
      </c>
    </row>
    <row r="134" spans="1:5" x14ac:dyDescent="0.25">
      <c r="A134" s="4">
        <v>37256</v>
      </c>
      <c r="B134" s="20">
        <v>12.122012502514877</v>
      </c>
      <c r="C134" s="20">
        <f ca="1">IF(B134&gt;2,IF(B134&lt;10,B134*0.3125-0.625,F_Referencesats[[#This Row],[Upper limit for the buffer guide]]),F_Referencesats[[#This Row],[Lower limit for the buffer guide]])</f>
        <v>2.5</v>
      </c>
      <c r="D134" s="2">
        <v>0</v>
      </c>
      <c r="E134" s="2">
        <v>2.5</v>
      </c>
    </row>
    <row r="135" spans="1:5" x14ac:dyDescent="0.25">
      <c r="A135" s="4">
        <v>37346</v>
      </c>
      <c r="B135" s="20">
        <v>10.719557614893404</v>
      </c>
      <c r="C135" s="20">
        <f ca="1">IF(B135&gt;2,IF(B135&lt;10,B135*0.3125-0.625,F_Referencesats[[#This Row],[Upper limit for the buffer guide]]),F_Referencesats[[#This Row],[Lower limit for the buffer guide]])</f>
        <v>2.5</v>
      </c>
      <c r="D135" s="2">
        <v>0</v>
      </c>
      <c r="E135" s="2">
        <v>2.5</v>
      </c>
    </row>
    <row r="136" spans="1:5" x14ac:dyDescent="0.25">
      <c r="A136" s="4">
        <v>37437</v>
      </c>
      <c r="B136" s="20">
        <v>9.318562804078482</v>
      </c>
      <c r="C136" s="20">
        <f ca="1">IF(B136&gt;2,IF(B136&lt;10,B136*0.3125-0.625,F_Referencesats[[#This Row],[Upper limit for the buffer guide]]),F_Referencesats[[#This Row],[Lower limit for the buffer guide]])</f>
        <v>2.2870508762745256</v>
      </c>
      <c r="D136" s="2">
        <v>0</v>
      </c>
      <c r="E136" s="2">
        <v>2.5</v>
      </c>
    </row>
    <row r="137" spans="1:5" x14ac:dyDescent="0.25">
      <c r="A137" s="4">
        <v>37529</v>
      </c>
      <c r="B137" s="20">
        <v>10.74379196463218</v>
      </c>
      <c r="C137" s="20">
        <f ca="1">IF(B137&gt;2,IF(B137&lt;10,B137*0.3125-0.625,F_Referencesats[[#This Row],[Upper limit for the buffer guide]]),F_Referencesats[[#This Row],[Lower limit for the buffer guide]])</f>
        <v>2.5</v>
      </c>
      <c r="D137" s="2">
        <v>0</v>
      </c>
      <c r="E137" s="2">
        <v>2.5</v>
      </c>
    </row>
    <row r="138" spans="1:5" x14ac:dyDescent="0.25">
      <c r="A138" s="4">
        <v>37621</v>
      </c>
      <c r="B138" s="20">
        <v>9.0794225993078612</v>
      </c>
      <c r="C138" s="20">
        <f ca="1">IF(B138&gt;2,IF(B138&lt;10,B138*0.3125-0.625,F_Referencesats[[#This Row],[Upper limit for the buffer guide]]),F_Referencesats[[#This Row],[Lower limit for the buffer guide]])</f>
        <v>2.2123195622837066</v>
      </c>
      <c r="D138" s="2">
        <v>0</v>
      </c>
      <c r="E138" s="2">
        <v>2.5</v>
      </c>
    </row>
    <row r="139" spans="1:5" x14ac:dyDescent="0.25">
      <c r="A139" s="4">
        <v>37711</v>
      </c>
      <c r="B139" s="20">
        <v>12.390041993919169</v>
      </c>
      <c r="C139" s="20">
        <f ca="1">IF(B139&gt;2,IF(B139&lt;10,B139*0.3125-0.625,F_Referencesats[[#This Row],[Upper limit for the buffer guide]]),F_Referencesats[[#This Row],[Lower limit for the buffer guide]])</f>
        <v>2.5</v>
      </c>
      <c r="D139" s="2">
        <v>0</v>
      </c>
      <c r="E139" s="2">
        <v>2.5</v>
      </c>
    </row>
    <row r="140" spans="1:5" x14ac:dyDescent="0.25">
      <c r="A140" s="4">
        <v>37802</v>
      </c>
      <c r="B140" s="20">
        <v>13.683599597845529</v>
      </c>
      <c r="C140" s="20">
        <f ca="1">IF(B140&gt;2,IF(B140&lt;10,B140*0.3125-0.625,F_Referencesats[[#This Row],[Upper limit for the buffer guide]]),F_Referencesats[[#This Row],[Lower limit for the buffer guide]])</f>
        <v>2.5</v>
      </c>
      <c r="D140" s="2">
        <v>0</v>
      </c>
      <c r="E140" s="2">
        <v>2.5</v>
      </c>
    </row>
    <row r="141" spans="1:5" x14ac:dyDescent="0.25">
      <c r="A141" s="4">
        <v>37894</v>
      </c>
      <c r="B141" s="20">
        <v>14.49526329725262</v>
      </c>
      <c r="C141" s="20">
        <f ca="1">IF(B141&gt;2,IF(B141&lt;10,B141*0.3125-0.625,F_Referencesats[[#This Row],[Upper limit for the buffer guide]]),F_Referencesats[[#This Row],[Lower limit for the buffer guide]])</f>
        <v>2.5</v>
      </c>
      <c r="D141" s="2">
        <v>0</v>
      </c>
      <c r="E141" s="2">
        <v>2.5</v>
      </c>
    </row>
    <row r="142" spans="1:5" x14ac:dyDescent="0.25">
      <c r="A142" s="4">
        <v>37986</v>
      </c>
      <c r="B142" s="20">
        <v>12.391922780106427</v>
      </c>
      <c r="C142" s="20">
        <f ca="1">IF(B142&gt;2,IF(B142&lt;10,B142*0.3125-0.625,F_Referencesats[[#This Row],[Upper limit for the buffer guide]]),F_Referencesats[[#This Row],[Lower limit for the buffer guide]])</f>
        <v>2.5</v>
      </c>
      <c r="D142" s="2">
        <v>0</v>
      </c>
      <c r="E142" s="2">
        <v>2.5</v>
      </c>
    </row>
    <row r="143" spans="1:5" x14ac:dyDescent="0.25">
      <c r="A143" s="4">
        <v>38077</v>
      </c>
      <c r="B143" s="20">
        <v>16.461351082934414</v>
      </c>
      <c r="C143" s="20">
        <f ca="1">IF(B143&gt;2,IF(B143&lt;10,B143*0.3125-0.625,F_Referencesats[[#This Row],[Upper limit for the buffer guide]]),F_Referencesats[[#This Row],[Lower limit for the buffer guide]])</f>
        <v>2.5</v>
      </c>
      <c r="D143" s="2">
        <v>0</v>
      </c>
      <c r="E143" s="2">
        <v>2.5</v>
      </c>
    </row>
    <row r="144" spans="1:5" x14ac:dyDescent="0.25">
      <c r="A144" s="4">
        <v>38168</v>
      </c>
      <c r="B144" s="20">
        <v>16.2046426756811</v>
      </c>
      <c r="C144" s="20">
        <f ca="1">IF(B144&gt;2,IF(B144&lt;10,B144*0.3125-0.625,F_Referencesats[[#This Row],[Upper limit for the buffer guide]]),F_Referencesats[[#This Row],[Lower limit for the buffer guide]])</f>
        <v>2.5</v>
      </c>
      <c r="D144" s="2">
        <v>0</v>
      </c>
      <c r="E144" s="2">
        <v>2.5</v>
      </c>
    </row>
    <row r="145" spans="1:5" x14ac:dyDescent="0.25">
      <c r="A145" s="4">
        <v>38260</v>
      </c>
      <c r="B145" s="20">
        <v>16.848121140889475</v>
      </c>
      <c r="C145" s="20">
        <f ca="1">IF(B145&gt;2,IF(B145&lt;10,B145*0.3125-0.625,F_Referencesats[[#This Row],[Upper limit for the buffer guide]]),F_Referencesats[[#This Row],[Lower limit for the buffer guide]])</f>
        <v>2.5</v>
      </c>
      <c r="D145" s="2">
        <v>0</v>
      </c>
      <c r="E145" s="2">
        <v>2.5</v>
      </c>
    </row>
    <row r="146" spans="1:5" x14ac:dyDescent="0.25">
      <c r="A146" s="4">
        <v>38352</v>
      </c>
      <c r="B146" s="20">
        <v>17.940147254120234</v>
      </c>
      <c r="C146" s="20">
        <f ca="1">IF(B146&gt;2,IF(B146&lt;10,B146*0.3125-0.625,F_Referencesats[[#This Row],[Upper limit for the buffer guide]]),F_Referencesats[[#This Row],[Lower limit for the buffer guide]])</f>
        <v>2.5</v>
      </c>
      <c r="D146" s="2">
        <v>0</v>
      </c>
      <c r="E146" s="2">
        <v>2.5</v>
      </c>
    </row>
    <row r="147" spans="1:5" x14ac:dyDescent="0.25">
      <c r="A147" s="4">
        <v>38442</v>
      </c>
      <c r="B147" s="20">
        <v>22.346099732960312</v>
      </c>
      <c r="C147" s="20">
        <f ca="1">IF(B147&gt;2,IF(B147&lt;10,B147*0.3125-0.625,F_Referencesats[[#This Row],[Upper limit for the buffer guide]]),F_Referencesats[[#This Row],[Lower limit for the buffer guide]])</f>
        <v>2.5</v>
      </c>
      <c r="D147" s="2">
        <v>0</v>
      </c>
      <c r="E147" s="2">
        <v>2.5</v>
      </c>
    </row>
    <row r="148" spans="1:5" x14ac:dyDescent="0.25">
      <c r="A148" s="4">
        <v>38533</v>
      </c>
      <c r="B148" s="20">
        <v>24.22525838647141</v>
      </c>
      <c r="C148" s="20">
        <f ca="1">IF(B148&gt;2,IF(B148&lt;10,B148*0.3125-0.625,F_Referencesats[[#This Row],[Upper limit for the buffer guide]]),F_Referencesats[[#This Row],[Lower limit for the buffer guide]])</f>
        <v>2.5</v>
      </c>
      <c r="D148" s="2">
        <v>0</v>
      </c>
      <c r="E148" s="2">
        <v>2.5</v>
      </c>
    </row>
    <row r="149" spans="1:5" x14ac:dyDescent="0.25">
      <c r="A149" s="4">
        <v>38625</v>
      </c>
      <c r="B149" s="20">
        <v>25.202205073298558</v>
      </c>
      <c r="C149" s="20">
        <f ca="1">IF(B149&gt;2,IF(B149&lt;10,B149*0.3125-0.625,F_Referencesats[[#This Row],[Upper limit for the buffer guide]]),F_Referencesats[[#This Row],[Lower limit for the buffer guide]])</f>
        <v>2.5</v>
      </c>
      <c r="D149" s="2">
        <v>0</v>
      </c>
      <c r="E149" s="2">
        <v>2.5</v>
      </c>
    </row>
    <row r="150" spans="1:5" x14ac:dyDescent="0.25">
      <c r="A150" s="4">
        <v>38717</v>
      </c>
      <c r="B150" s="20">
        <v>28.918295419605812</v>
      </c>
      <c r="C150" s="20">
        <f ca="1">IF(B150&gt;2,IF(B150&lt;10,B150*0.3125-0.625,F_Referencesats[[#This Row],[Upper limit for the buffer guide]]),F_Referencesats[[#This Row],[Lower limit for the buffer guide]])</f>
        <v>2.5</v>
      </c>
      <c r="D150" s="2">
        <v>0</v>
      </c>
      <c r="E150" s="2">
        <v>2.5</v>
      </c>
    </row>
    <row r="151" spans="1:5" x14ac:dyDescent="0.25">
      <c r="A151" s="4">
        <v>38807</v>
      </c>
      <c r="B151" s="20">
        <v>32.268671052034648</v>
      </c>
      <c r="C151" s="20">
        <f ca="1">IF(B151&gt;2,IF(B151&lt;10,B151*0.3125-0.625,F_Referencesats[[#This Row],[Upper limit for the buffer guide]]),F_Referencesats[[#This Row],[Lower limit for the buffer guide]])</f>
        <v>2.5</v>
      </c>
      <c r="D151" s="2">
        <v>0</v>
      </c>
      <c r="E151" s="2">
        <v>2.5</v>
      </c>
    </row>
    <row r="152" spans="1:5" x14ac:dyDescent="0.25">
      <c r="A152" s="4">
        <v>38898</v>
      </c>
      <c r="B152" s="20">
        <v>35.394234826114626</v>
      </c>
      <c r="C152" s="20">
        <f ca="1">IF(B152&gt;2,IF(B152&lt;10,B152*0.3125-0.625,F_Referencesats[[#This Row],[Upper limit for the buffer guide]]),F_Referencesats[[#This Row],[Lower limit for the buffer guide]])</f>
        <v>2.5</v>
      </c>
      <c r="D152" s="2">
        <v>0</v>
      </c>
      <c r="E152" s="2">
        <v>2.5</v>
      </c>
    </row>
    <row r="153" spans="1:5" x14ac:dyDescent="0.25">
      <c r="A153" s="4">
        <v>38990</v>
      </c>
      <c r="B153" s="20">
        <v>37.203245705040501</v>
      </c>
      <c r="C153" s="20">
        <f ca="1">IF(B153&gt;2,IF(B153&lt;10,B153*0.3125-0.625,F_Referencesats[[#This Row],[Upper limit for the buffer guide]]),F_Referencesats[[#This Row],[Lower limit for the buffer guide]])</f>
        <v>2.5</v>
      </c>
      <c r="D153" s="2">
        <v>0</v>
      </c>
      <c r="E153" s="2">
        <v>2.5</v>
      </c>
    </row>
    <row r="154" spans="1:5" x14ac:dyDescent="0.25">
      <c r="A154" s="4">
        <v>39082</v>
      </c>
      <c r="B154" s="20">
        <v>39.708399201099326</v>
      </c>
      <c r="C154" s="20">
        <f ca="1">IF(B154&gt;2,IF(B154&lt;10,B154*0.3125-0.625,F_Referencesats[[#This Row],[Upper limit for the buffer guide]]),F_Referencesats[[#This Row],[Lower limit for the buffer guide]])</f>
        <v>2.5</v>
      </c>
      <c r="D154" s="2">
        <v>0</v>
      </c>
      <c r="E154" s="2">
        <v>2.5</v>
      </c>
    </row>
    <row r="155" spans="1:5" x14ac:dyDescent="0.25">
      <c r="A155" s="4">
        <v>39172</v>
      </c>
      <c r="B155" s="20">
        <v>38.66007506720689</v>
      </c>
      <c r="C155" s="20">
        <f ca="1">IF(B155&gt;2,IF(B155&lt;10,B155*0.3125-0.625,F_Referencesats[[#This Row],[Upper limit for the buffer guide]]),F_Referencesats[[#This Row],[Lower limit for the buffer guide]])</f>
        <v>2.5</v>
      </c>
      <c r="D155" s="2">
        <v>0</v>
      </c>
      <c r="E155" s="2">
        <v>2.5</v>
      </c>
    </row>
    <row r="156" spans="1:5" x14ac:dyDescent="0.25">
      <c r="A156" s="4">
        <v>39263</v>
      </c>
      <c r="B156" s="20">
        <v>37.930048091757868</v>
      </c>
      <c r="C156" s="20">
        <f ca="1">IF(B156&gt;2,IF(B156&lt;10,B156*0.3125-0.625,F_Referencesats[[#This Row],[Upper limit for the buffer guide]]),F_Referencesats[[#This Row],[Lower limit for the buffer guide]])</f>
        <v>2.5</v>
      </c>
      <c r="D156" s="2">
        <v>0</v>
      </c>
      <c r="E156" s="2">
        <v>2.5</v>
      </c>
    </row>
    <row r="157" spans="1:5" x14ac:dyDescent="0.25">
      <c r="A157" s="4">
        <v>39355</v>
      </c>
      <c r="B157" s="20">
        <v>38.058466621385662</v>
      </c>
      <c r="C157" s="20">
        <f ca="1">IF(B157&gt;2,IF(B157&lt;10,B157*0.3125-0.625,F_Referencesats[[#This Row],[Upper limit for the buffer guide]]),F_Referencesats[[#This Row],[Lower limit for the buffer guide]])</f>
        <v>2.5</v>
      </c>
      <c r="D157" s="2">
        <v>0</v>
      </c>
      <c r="E157" s="2">
        <v>2.5</v>
      </c>
    </row>
    <row r="158" spans="1:5" x14ac:dyDescent="0.25">
      <c r="A158" s="4">
        <v>39447</v>
      </c>
      <c r="B158" s="20">
        <v>39.840274537653585</v>
      </c>
      <c r="C158" s="20">
        <f ca="1">IF(B158&gt;2,IF(B158&lt;10,B158*0.3125-0.625,F_Referencesats[[#This Row],[Upper limit for the buffer guide]]),F_Referencesats[[#This Row],[Lower limit for the buffer guide]])</f>
        <v>2.5</v>
      </c>
      <c r="D158" s="2">
        <v>0</v>
      </c>
      <c r="E158" s="2">
        <v>2.5</v>
      </c>
    </row>
    <row r="159" spans="1:5" x14ac:dyDescent="0.25">
      <c r="A159" s="4">
        <v>39538</v>
      </c>
      <c r="B159" s="20">
        <v>39.246881075822415</v>
      </c>
      <c r="C159" s="20">
        <f ca="1">IF(B159&gt;2,IF(B159&lt;10,B159*0.3125-0.625,F_Referencesats[[#This Row],[Upper limit for the buffer guide]]),F_Referencesats[[#This Row],[Lower limit for the buffer guide]])</f>
        <v>2.5</v>
      </c>
      <c r="D159" s="2">
        <v>0</v>
      </c>
      <c r="E159" s="2">
        <v>2.5</v>
      </c>
    </row>
    <row r="160" spans="1:5" x14ac:dyDescent="0.25">
      <c r="A160" s="4">
        <v>39629</v>
      </c>
      <c r="B160" s="20">
        <v>37.125124641674574</v>
      </c>
      <c r="C160" s="20">
        <f ca="1">IF(B160&gt;2,IF(B160&lt;10,B160*0.3125-0.625,F_Referencesats[[#This Row],[Upper limit for the buffer guide]]),F_Referencesats[[#This Row],[Lower limit for the buffer guide]])</f>
        <v>2.5</v>
      </c>
      <c r="D160" s="2">
        <v>0</v>
      </c>
      <c r="E160" s="2">
        <v>2.5</v>
      </c>
    </row>
    <row r="161" spans="1:5" x14ac:dyDescent="0.25">
      <c r="A161" s="4">
        <v>39721</v>
      </c>
      <c r="B161" s="20">
        <v>34.542260672068863</v>
      </c>
      <c r="C161" s="20">
        <f ca="1">IF(B161&gt;2,IF(B161&lt;10,B161*0.3125-0.625,F_Referencesats[[#This Row],[Upper limit for the buffer guide]]),F_Referencesats[[#This Row],[Lower limit for the buffer guide]])</f>
        <v>2.5</v>
      </c>
      <c r="D161" s="2">
        <v>0</v>
      </c>
      <c r="E161" s="2">
        <v>2.5</v>
      </c>
    </row>
    <row r="162" spans="1:5" x14ac:dyDescent="0.25">
      <c r="A162" s="4">
        <v>39813</v>
      </c>
      <c r="B162" s="20">
        <v>33.104425131618001</v>
      </c>
      <c r="C162" s="20">
        <f ca="1">IF(B162&gt;2,IF(B162&lt;10,B162*0.3125-0.625,F_Referencesats[[#This Row],[Upper limit for the buffer guide]]),F_Referencesats[[#This Row],[Lower limit for the buffer guide]])</f>
        <v>2.5</v>
      </c>
      <c r="D162" s="2">
        <v>0</v>
      </c>
      <c r="E162" s="2">
        <v>2.5</v>
      </c>
    </row>
    <row r="163" spans="1:5" x14ac:dyDescent="0.25">
      <c r="A163" s="4">
        <v>39903</v>
      </c>
      <c r="B163" s="20">
        <v>34.818417663626605</v>
      </c>
      <c r="C163" s="20">
        <f ca="1">IF(B163&gt;2,IF(B163&lt;10,B163*0.3125-0.625,F_Referencesats[[#This Row],[Upper limit for the buffer guide]]),F_Referencesats[[#This Row],[Lower limit for the buffer guide]])</f>
        <v>2.5</v>
      </c>
      <c r="D163" s="2">
        <v>0</v>
      </c>
      <c r="E163" s="2">
        <v>2.5</v>
      </c>
    </row>
    <row r="164" spans="1:5" x14ac:dyDescent="0.25">
      <c r="A164" s="4">
        <v>39994</v>
      </c>
      <c r="B164" s="20">
        <v>35.062941803455487</v>
      </c>
      <c r="C164" s="20">
        <f ca="1">IF(B164&gt;2,IF(B164&lt;10,B164*0.3125-0.625,F_Referencesats[[#This Row],[Upper limit for the buffer guide]]),F_Referencesats[[#This Row],[Lower limit for the buffer guide]])</f>
        <v>2.5</v>
      </c>
      <c r="D164" s="2">
        <v>0</v>
      </c>
      <c r="E164" s="2">
        <v>2.5</v>
      </c>
    </row>
    <row r="165" spans="1:5" x14ac:dyDescent="0.25">
      <c r="A165" s="4">
        <v>40086</v>
      </c>
      <c r="B165" s="20">
        <v>38.166918633852134</v>
      </c>
      <c r="C165" s="20">
        <f ca="1">IF(B165&gt;2,IF(B165&lt;10,B165*0.3125-0.625,F_Referencesats[[#This Row],[Upper limit for the buffer guide]]),F_Referencesats[[#This Row],[Lower limit for the buffer guide]])</f>
        <v>2.5</v>
      </c>
      <c r="D165" s="2">
        <v>0</v>
      </c>
      <c r="E165" s="2">
        <v>2.5</v>
      </c>
    </row>
    <row r="166" spans="1:5" x14ac:dyDescent="0.25">
      <c r="A166" s="4">
        <v>40178</v>
      </c>
      <c r="B166" s="20">
        <v>38.914409402267296</v>
      </c>
      <c r="C166" s="20">
        <f ca="1">IF(B166&gt;2,IF(B166&lt;10,B166*0.3125-0.625,F_Referencesats[[#This Row],[Upper limit for the buffer guide]]),F_Referencesats[[#This Row],[Lower limit for the buffer guide]])</f>
        <v>2.5</v>
      </c>
      <c r="D166" s="2">
        <v>0</v>
      </c>
      <c r="E166" s="2">
        <v>2.5</v>
      </c>
    </row>
    <row r="167" spans="1:5" x14ac:dyDescent="0.25">
      <c r="A167" s="4">
        <v>40268</v>
      </c>
      <c r="B167" s="20">
        <v>36.346225652680062</v>
      </c>
      <c r="C167" s="20">
        <f ca="1">IF(B167&gt;2,IF(B167&lt;10,B167*0.3125-0.625,F_Referencesats[[#This Row],[Upper limit for the buffer guide]]),F_Referencesats[[#This Row],[Lower limit for the buffer guide]])</f>
        <v>2.5</v>
      </c>
      <c r="D167" s="2">
        <v>0</v>
      </c>
      <c r="E167" s="2">
        <v>2.5</v>
      </c>
    </row>
    <row r="168" spans="1:5" x14ac:dyDescent="0.25">
      <c r="A168" s="4">
        <v>40359</v>
      </c>
      <c r="B168" s="20">
        <v>29.038670519012101</v>
      </c>
      <c r="C168" s="20">
        <f ca="1">IF(B168&gt;2,IF(B168&lt;10,B168*0.3125-0.625,F_Referencesats[[#This Row],[Upper limit for the buffer guide]]),F_Referencesats[[#This Row],[Lower limit for the buffer guide]])</f>
        <v>2.5</v>
      </c>
      <c r="D168" s="2">
        <v>0</v>
      </c>
      <c r="E168" s="2">
        <v>2.5</v>
      </c>
    </row>
    <row r="169" spans="1:5" x14ac:dyDescent="0.25">
      <c r="A169" s="4">
        <v>40451</v>
      </c>
      <c r="B169" s="20">
        <v>21.473259917050427</v>
      </c>
      <c r="C169" s="20">
        <f ca="1">IF(B169&gt;2,IF(B169&lt;10,B169*0.3125-0.625,F_Referencesats[[#This Row],[Upper limit for the buffer guide]]),F_Referencesats[[#This Row],[Lower limit for the buffer guide]])</f>
        <v>2.5</v>
      </c>
      <c r="D169" s="2">
        <v>0</v>
      </c>
      <c r="E169" s="2">
        <v>2.5</v>
      </c>
    </row>
    <row r="170" spans="1:5" x14ac:dyDescent="0.25">
      <c r="A170" s="4">
        <v>40543</v>
      </c>
      <c r="B170" s="20">
        <v>14.47468201459597</v>
      </c>
      <c r="C170" s="20">
        <f ca="1">IF(B170&gt;2,IF(B170&lt;10,B170*0.3125-0.625,F_Referencesats[[#This Row],[Upper limit for the buffer guide]]),F_Referencesats[[#This Row],[Lower limit for the buffer guide]])</f>
        <v>2.5</v>
      </c>
      <c r="D170" s="2">
        <v>0</v>
      </c>
      <c r="E170" s="2">
        <v>2.5</v>
      </c>
    </row>
    <row r="171" spans="1:5" x14ac:dyDescent="0.25">
      <c r="A171" s="4">
        <v>40633</v>
      </c>
      <c r="B171" s="20">
        <v>11.040389768460841</v>
      </c>
      <c r="C171" s="20">
        <f ca="1">IF(B171&gt;2,IF(B171&lt;10,B171*0.3125-0.625,F_Referencesats[[#This Row],[Upper limit for the buffer guide]]),F_Referencesats[[#This Row],[Lower limit for the buffer guide]])</f>
        <v>2.5</v>
      </c>
      <c r="D171" s="2">
        <v>0</v>
      </c>
      <c r="E171" s="2">
        <v>2.5</v>
      </c>
    </row>
    <row r="172" spans="1:5" x14ac:dyDescent="0.25">
      <c r="A172" s="4">
        <v>40724</v>
      </c>
      <c r="B172" s="20">
        <v>8.969461329593571</v>
      </c>
      <c r="C172" s="20">
        <f ca="1">IF(B172&gt;2,IF(B172&lt;10,B172*0.3125-0.625,F_Referencesats[[#This Row],[Upper limit for the buffer guide]]),F_Referencesats[[#This Row],[Lower limit for the buffer guide]])</f>
        <v>2.1779566654979909</v>
      </c>
      <c r="D172" s="2">
        <v>0</v>
      </c>
      <c r="E172" s="2">
        <v>2.5</v>
      </c>
    </row>
    <row r="173" spans="1:5" x14ac:dyDescent="0.25">
      <c r="A173" s="4">
        <v>40816</v>
      </c>
      <c r="B173" s="20">
        <v>12.328585618270296</v>
      </c>
      <c r="C173" s="20">
        <f ca="1">IF(B173&gt;2,IF(B173&lt;10,B173*0.3125-0.625,F_Referencesats[[#This Row],[Upper limit for the buffer guide]]),F_Referencesats[[#This Row],[Lower limit for the buffer guide]])</f>
        <v>2.5</v>
      </c>
      <c r="D173" s="2">
        <v>0</v>
      </c>
      <c r="E173" s="2">
        <v>2.5</v>
      </c>
    </row>
    <row r="174" spans="1:5" x14ac:dyDescent="0.25">
      <c r="A174" s="4">
        <v>40908</v>
      </c>
      <c r="B174" s="20">
        <v>11.943614430303171</v>
      </c>
      <c r="C174" s="20">
        <f ca="1">IF(B174&gt;2,IF(B174&lt;10,B174*0.3125-0.625,F_Referencesats[[#This Row],[Upper limit for the buffer guide]]),F_Referencesats[[#This Row],[Lower limit for the buffer guide]])</f>
        <v>2.5</v>
      </c>
      <c r="D174" s="2">
        <v>0</v>
      </c>
      <c r="E174" s="2">
        <v>2.5</v>
      </c>
    </row>
    <row r="175" spans="1:5" x14ac:dyDescent="0.25">
      <c r="A175" s="4">
        <v>40999</v>
      </c>
      <c r="B175" s="20">
        <v>11.589131777213595</v>
      </c>
      <c r="C175" s="20">
        <f ca="1">IF(B175&gt;2,IF(B175&lt;10,B175*0.3125-0.625,F_Referencesats[[#This Row],[Upper limit for the buffer guide]]),F_Referencesats[[#This Row],[Lower limit for the buffer guide]])</f>
        <v>2.5</v>
      </c>
      <c r="D175" s="2">
        <v>0</v>
      </c>
      <c r="E175" s="2">
        <v>2.5</v>
      </c>
    </row>
    <row r="176" spans="1:5" x14ac:dyDescent="0.25">
      <c r="A176" s="4">
        <v>41090</v>
      </c>
      <c r="B176" s="20">
        <v>9.1182495892973918</v>
      </c>
      <c r="C176" s="20">
        <f ca="1">IF(B176&gt;2,IF(B176&lt;10,B176*0.3125-0.625,F_Referencesats[[#This Row],[Upper limit for the buffer guide]]),F_Referencesats[[#This Row],[Lower limit for the buffer guide]])</f>
        <v>2.2244529966554349</v>
      </c>
      <c r="D176" s="2">
        <v>0</v>
      </c>
      <c r="E176" s="2">
        <v>2.5</v>
      </c>
    </row>
    <row r="177" spans="1:5" x14ac:dyDescent="0.25">
      <c r="A177" s="4">
        <v>41182</v>
      </c>
      <c r="B177" s="20">
        <v>3.8773062428528249</v>
      </c>
      <c r="C177" s="20">
        <f ca="1">IF(B177&gt;2,IF(B177&lt;10,B177*0.3125-0.625,F_Referencesats[[#This Row],[Upper limit for the buffer guide]]),F_Referencesats[[#This Row],[Lower limit for the buffer guide]])</f>
        <v>0.58665820089150778</v>
      </c>
      <c r="D177" s="2">
        <v>0</v>
      </c>
      <c r="E177" s="2">
        <v>2.5</v>
      </c>
    </row>
    <row r="178" spans="1:5" x14ac:dyDescent="0.25">
      <c r="A178" s="4">
        <v>41274</v>
      </c>
      <c r="B178" s="20">
        <v>3.9912348612949415</v>
      </c>
      <c r="C178" s="20">
        <f ca="1">IF(B178&gt;2,IF(B178&lt;10,B178*0.3125-0.625,F_Referencesats[[#This Row],[Upper limit for the buffer guide]]),F_Referencesats[[#This Row],[Lower limit for the buffer guide]])</f>
        <v>0.62226089415466923</v>
      </c>
      <c r="D178" s="2">
        <v>0</v>
      </c>
      <c r="E178" s="2">
        <v>2.5</v>
      </c>
    </row>
    <row r="179" spans="1:5" x14ac:dyDescent="0.25">
      <c r="A179" s="4">
        <v>41364</v>
      </c>
      <c r="B179" s="20">
        <v>0.45126060325029016</v>
      </c>
      <c r="C179" s="20">
        <f ca="1">IF(B179&gt;2,IF(B179&lt;10,B179*0.3125-0.625,F_Referencesats[[#This Row],[Upper limit for the buffer guide]]),F_Referencesats[[#This Row],[Lower limit for the buffer guide]])</f>
        <v>0</v>
      </c>
      <c r="D179" s="2">
        <v>0</v>
      </c>
      <c r="E179" s="2">
        <v>2.5</v>
      </c>
    </row>
    <row r="180" spans="1:5" x14ac:dyDescent="0.25">
      <c r="A180" s="4">
        <v>41455</v>
      </c>
      <c r="B180" s="20">
        <v>-3.5759508946333085</v>
      </c>
      <c r="C180" s="20">
        <f ca="1">IF(B180&gt;2,IF(B180&lt;10,B180*0.3125-0.625,F_Referencesats[[#This Row],[Upper limit for the buffer guide]]),F_Referencesats[[#This Row],[Lower limit for the buffer guide]])</f>
        <v>0</v>
      </c>
      <c r="D180" s="2">
        <v>0</v>
      </c>
      <c r="E180" s="2">
        <v>2.5</v>
      </c>
    </row>
    <row r="181" spans="1:5" x14ac:dyDescent="0.25">
      <c r="A181" s="4">
        <v>41547</v>
      </c>
      <c r="B181" s="20">
        <v>-6.2159524213205373</v>
      </c>
      <c r="C181" s="20">
        <f ca="1">IF(B181&gt;2,IF(B181&lt;10,B181*0.3125-0.625,F_Referencesats[[#This Row],[Upper limit for the buffer guide]]),F_Referencesats[[#This Row],[Lower limit for the buffer guide]])</f>
        <v>0</v>
      </c>
      <c r="D181" s="2">
        <v>0</v>
      </c>
      <c r="E181" s="2">
        <v>2.5</v>
      </c>
    </row>
    <row r="182" spans="1:5" x14ac:dyDescent="0.25">
      <c r="A182" s="4">
        <v>41639</v>
      </c>
      <c r="B182" s="20">
        <v>-13.35874676413107</v>
      </c>
      <c r="C182" s="20">
        <f ca="1">IF(B182&gt;2,IF(B182&lt;10,B182*0.3125-0.625,F_Referencesats[[#This Row],[Upper limit for the buffer guide]]),F_Referencesats[[#This Row],[Lower limit for the buffer guide]])</f>
        <v>0</v>
      </c>
      <c r="D182" s="2">
        <v>0</v>
      </c>
      <c r="E182" s="2">
        <v>2.5</v>
      </c>
    </row>
    <row r="183" spans="1:5" x14ac:dyDescent="0.25">
      <c r="A183" s="4">
        <v>41729</v>
      </c>
      <c r="B183" s="20">
        <v>-14.932711539736175</v>
      </c>
      <c r="C183" s="20">
        <f ca="1">IF(B183&gt;2,IF(B183&lt;10,B183*0.3125-0.625,F_Referencesats[[#This Row],[Upper limit for the buffer guide]]),F_Referencesats[[#This Row],[Lower limit for the buffer guide]])</f>
        <v>0</v>
      </c>
      <c r="D183" s="2">
        <v>0</v>
      </c>
      <c r="E183" s="2">
        <v>2.5</v>
      </c>
    </row>
    <row r="184" spans="1:5" x14ac:dyDescent="0.25">
      <c r="A184" s="4">
        <v>41820</v>
      </c>
      <c r="B184" s="20">
        <v>-17.806610373717689</v>
      </c>
      <c r="C184" s="20">
        <f ca="1">IF(B184&gt;2,IF(B184&lt;10,B184*0.3125-0.625,F_Referencesats[[#This Row],[Upper limit for the buffer guide]]),F_Referencesats[[#This Row],[Lower limit for the buffer guide]])</f>
        <v>0</v>
      </c>
      <c r="D184" s="2">
        <v>0</v>
      </c>
      <c r="E184" s="2">
        <v>2.5</v>
      </c>
    </row>
    <row r="185" spans="1:5" x14ac:dyDescent="0.25">
      <c r="A185" s="4">
        <v>41912</v>
      </c>
      <c r="B185" s="20">
        <v>-14.06171703095464</v>
      </c>
      <c r="C185" s="20">
        <f ca="1">IF(B185&gt;2,IF(B185&lt;10,B185*0.3125-0.625,F_Referencesats[[#This Row],[Upper limit for the buffer guide]]),F_Referencesats[[#This Row],[Lower limit for the buffer guide]])</f>
        <v>0</v>
      </c>
      <c r="D185" s="2">
        <v>0</v>
      </c>
      <c r="E185" s="2">
        <v>2.5</v>
      </c>
    </row>
    <row r="186" spans="1:5" x14ac:dyDescent="0.25">
      <c r="A186" s="4">
        <v>42004</v>
      </c>
      <c r="B186" s="20">
        <v>-16.118748552887382</v>
      </c>
      <c r="C186" s="20">
        <f ca="1">IF(B186&gt;2,IF(B186&lt;10,B186*0.3125-0.625,F_Referencesats[[#This Row],[Upper limit for the buffer guide]]),F_Referencesats[[#This Row],[Lower limit for the buffer guide]])</f>
        <v>0</v>
      </c>
      <c r="D186" s="2">
        <v>0</v>
      </c>
      <c r="E186" s="2">
        <v>2.5</v>
      </c>
    </row>
    <row r="187" spans="1:5" x14ac:dyDescent="0.25">
      <c r="A187" s="4">
        <v>42094</v>
      </c>
      <c r="B187" s="20">
        <v>-16.787596752485825</v>
      </c>
      <c r="C187" s="20">
        <f ca="1">IF(B187&gt;2,IF(B187&lt;10,B187*0.3125-0.625,F_Referencesats[[#This Row],[Upper limit for the buffer guide]]),F_Referencesats[[#This Row],[Lower limit for the buffer guide]])</f>
        <v>0</v>
      </c>
      <c r="D187" s="2">
        <v>0</v>
      </c>
      <c r="E187" s="2">
        <v>2.5</v>
      </c>
    </row>
    <row r="188" spans="1:5" x14ac:dyDescent="0.25">
      <c r="A188" s="4">
        <v>42185</v>
      </c>
      <c r="B188" s="20">
        <v>-20.515928020292165</v>
      </c>
      <c r="C188" s="20">
        <f ca="1">IF(B188&gt;2,IF(B188&lt;10,B188*0.3125-0.625,F_Referencesats[[#This Row],[Upper limit for the buffer guide]]),F_Referencesats[[#This Row],[Lower limit for the buffer guide]])</f>
        <v>0</v>
      </c>
      <c r="D188" s="2">
        <v>0</v>
      </c>
      <c r="E188" s="2">
        <v>2.5</v>
      </c>
    </row>
    <row r="189" spans="1:5" x14ac:dyDescent="0.25">
      <c r="A189" s="4">
        <v>42277</v>
      </c>
      <c r="B189" s="20">
        <v>-18.800660771158306</v>
      </c>
      <c r="C189" s="20">
        <f ca="1">IF(B189&gt;2,IF(B189&lt;10,B189*0.3125-0.625,F_Referencesats[[#This Row],[Upper limit for the buffer guide]]),F_Referencesats[[#This Row],[Lower limit for the buffer guide]])</f>
        <v>0</v>
      </c>
      <c r="D189" s="2">
        <v>0</v>
      </c>
      <c r="E189" s="2">
        <v>2.5</v>
      </c>
    </row>
    <row r="190" spans="1:5" x14ac:dyDescent="0.25">
      <c r="A190" s="4">
        <v>42369</v>
      </c>
      <c r="B190" s="20">
        <v>-20.488826209118002</v>
      </c>
      <c r="C190" s="20">
        <f ca="1">IF(B190&gt;2,IF(B190&lt;10,B190*0.3125-0.625,F_Referencesats[[#This Row],[Upper limit for the buffer guide]]),F_Referencesats[[#This Row],[Lower limit for the buffer guide]])</f>
        <v>0</v>
      </c>
      <c r="D190" s="2">
        <v>0</v>
      </c>
      <c r="E190" s="2">
        <v>2.5</v>
      </c>
    </row>
    <row r="191" spans="1:5" x14ac:dyDescent="0.25">
      <c r="A191" s="4">
        <v>42460</v>
      </c>
      <c r="B191" s="20">
        <v>-21.136972375135855</v>
      </c>
      <c r="C191" s="20">
        <f ca="1">IF(B191&gt;2,IF(B191&lt;10,B191*0.3125-0.625,F_Referencesats[[#This Row],[Upper limit for the buffer guide]]),F_Referencesats[[#This Row],[Lower limit for the buffer guide]])</f>
        <v>0</v>
      </c>
      <c r="D191" s="2">
        <v>0</v>
      </c>
      <c r="E191" s="2">
        <v>2.5</v>
      </c>
    </row>
    <row r="192" spans="1:5" x14ac:dyDescent="0.25">
      <c r="A192" s="4">
        <v>42551</v>
      </c>
      <c r="B192" s="20">
        <v>-21.207487666363079</v>
      </c>
      <c r="C192" s="20">
        <f ca="1">IF(B192&gt;2,IF(B192&lt;10,B192*0.3125-0.625,F_Referencesats[[#This Row],[Upper limit for the buffer guide]]),F_Referencesats[[#This Row],[Lower limit for the buffer guide]])</f>
        <v>0</v>
      </c>
      <c r="D192" s="2">
        <v>0</v>
      </c>
      <c r="E192" s="2">
        <v>2.5</v>
      </c>
    </row>
    <row r="193" spans="1:5" x14ac:dyDescent="0.25">
      <c r="A193" s="4">
        <v>42643</v>
      </c>
      <c r="B193" s="20">
        <v>-19.738973486482848</v>
      </c>
      <c r="C193" s="20">
        <f ca="1">IF(B193&gt;2,IF(B193&lt;10,B193*0.3125-0.625,F_Referencesats[[#This Row],[Upper limit for the buffer guide]]),F_Referencesats[[#This Row],[Lower limit for the buffer guide]])</f>
        <v>0</v>
      </c>
      <c r="D193" s="2">
        <v>0</v>
      </c>
      <c r="E193" s="2">
        <v>2.5</v>
      </c>
    </row>
    <row r="194" spans="1:5" x14ac:dyDescent="0.25">
      <c r="A194" s="4">
        <v>42735</v>
      </c>
      <c r="B194" s="20">
        <v>-24.348656241859629</v>
      </c>
      <c r="C194" s="20">
        <f ca="1">IF(B194&gt;2,IF(B194&lt;10,B194*0.3125-0.625,F_Referencesats[[#This Row],[Upper limit for the buffer guide]]),F_Referencesats[[#This Row],[Lower limit for the buffer guide]])</f>
        <v>0</v>
      </c>
      <c r="D194" s="2">
        <v>0</v>
      </c>
      <c r="E194" s="2">
        <v>2.5</v>
      </c>
    </row>
    <row r="195" spans="1:5" x14ac:dyDescent="0.25">
      <c r="A195" s="4">
        <v>42825</v>
      </c>
      <c r="B195" s="20">
        <v>-27.328304260799314</v>
      </c>
      <c r="C195" s="20">
        <f ca="1">IF(B195&gt;2,IF(B195&lt;10,B195*0.3125-0.625,F_Referencesats[[#This Row],[Upper limit for the buffer guide]]),F_Referencesats[[#This Row],[Lower limit for the buffer guide]])</f>
        <v>0</v>
      </c>
      <c r="D195" s="2">
        <v>0</v>
      </c>
      <c r="E195" s="2">
        <v>2.5</v>
      </c>
    </row>
    <row r="196" spans="1:5" x14ac:dyDescent="0.25">
      <c r="A196" s="4">
        <v>42916</v>
      </c>
      <c r="B196" s="20">
        <v>-29.745046897405416</v>
      </c>
      <c r="C196" s="20">
        <f ca="1">IF(B196&gt;2,IF(B196&lt;10,B196*0.3125-0.625,F_Referencesats[[#This Row],[Upper limit for the buffer guide]]),F_Referencesats[[#This Row],[Lower limit for the buffer guide]])</f>
        <v>0</v>
      </c>
      <c r="D196" s="2">
        <v>0</v>
      </c>
      <c r="E196" s="2">
        <v>2.5</v>
      </c>
    </row>
    <row r="197" spans="1:5" x14ac:dyDescent="0.25">
      <c r="A197" s="4">
        <v>43008</v>
      </c>
      <c r="B197" s="20">
        <v>-30.644966746284439</v>
      </c>
      <c r="C197" s="20">
        <f ca="1">IF(B197&gt;2,IF(B197&lt;10,B197*0.3125-0.625,F_Referencesats[[#This Row],[Upper limit for the buffer guide]]),F_Referencesats[[#This Row],[Lower limit for the buffer guide]])</f>
        <v>0</v>
      </c>
      <c r="D197" s="2">
        <v>0</v>
      </c>
      <c r="E197" s="2">
        <v>2.5</v>
      </c>
    </row>
    <row r="198" spans="1:5" x14ac:dyDescent="0.25">
      <c r="A198" s="4">
        <v>43100</v>
      </c>
      <c r="B198" s="20">
        <v>-31.456967310747842</v>
      </c>
      <c r="C198" s="20">
        <f ca="1">IF(B198&gt;2,IF(B198&lt;10,B198*0.3125-0.625,F_Referencesats[[#This Row],[Upper limit for the buffer guide]]),F_Referencesats[[#This Row],[Lower limit for the buffer guide]])</f>
        <v>0</v>
      </c>
      <c r="D198" s="2">
        <v>0</v>
      </c>
      <c r="E198" s="2">
        <v>2.5</v>
      </c>
    </row>
    <row r="199" spans="1:5" x14ac:dyDescent="0.25">
      <c r="A199" s="4">
        <v>43190</v>
      </c>
      <c r="B199" s="20">
        <v>-30.680864733762832</v>
      </c>
      <c r="C199" s="20">
        <f ca="1">IF(B199&gt;2,IF(B199&lt;10,B199*0.3125-0.625,F_Referencesats[[#This Row],[Upper limit for the buffer guide]]),F_Referencesats[[#This Row],[Lower limit for the buffer guide]])</f>
        <v>0</v>
      </c>
      <c r="D199" s="2">
        <v>0</v>
      </c>
      <c r="E199" s="2">
        <v>2.5</v>
      </c>
    </row>
    <row r="200" spans="1:5" x14ac:dyDescent="0.25">
      <c r="A200" s="4">
        <v>43281</v>
      </c>
      <c r="B200" s="20">
        <v>-29.407605936370373</v>
      </c>
      <c r="C200" s="20">
        <f ca="1">IF(B200&gt;2,IF(B200&lt;10,B200*0.3125-0.625,F_Referencesats[[#This Row],[Upper limit for the buffer guide]]),F_Referencesats[[#This Row],[Lower limit for the buffer guide]])</f>
        <v>0</v>
      </c>
      <c r="D200" s="2">
        <v>0</v>
      </c>
      <c r="E200" s="2">
        <v>2.5</v>
      </c>
    </row>
    <row r="201" spans="1:5" x14ac:dyDescent="0.25">
      <c r="A201" s="4">
        <v>43373</v>
      </c>
      <c r="B201" s="20">
        <v>-29.172855354631622</v>
      </c>
      <c r="C201" s="20">
        <f ca="1">IF(B201&gt;2,IF(B201&lt;10,B201*0.3125-0.625,F_Referencesats[[#This Row],[Upper limit for the buffer guide]]),F_Referencesats[[#This Row],[Lower limit for the buffer guide]])</f>
        <v>0</v>
      </c>
      <c r="D201" s="2">
        <v>0</v>
      </c>
      <c r="E201" s="2">
        <v>2.5</v>
      </c>
    </row>
    <row r="202" spans="1:5" x14ac:dyDescent="0.25">
      <c r="A202" s="4">
        <v>43465</v>
      </c>
      <c r="B202" s="20">
        <v>-28.88595906836369</v>
      </c>
      <c r="C202" s="20">
        <f ca="1">IF(B202&gt;2,IF(B202&lt;10,B202*0.3125-0.625,F_Referencesats[[#This Row],[Upper limit for the buffer guide]]),F_Referencesats[[#This Row],[Lower limit for the buffer guide]])</f>
        <v>0</v>
      </c>
      <c r="D202" s="2">
        <v>0</v>
      </c>
      <c r="E202" s="2">
        <v>2.5</v>
      </c>
    </row>
    <row r="203" spans="1:5" x14ac:dyDescent="0.25">
      <c r="A203" s="4">
        <v>43555</v>
      </c>
      <c r="B203" s="20">
        <v>-24.921596926955232</v>
      </c>
      <c r="C203" s="20">
        <f ca="1">IF(B203&gt;2,IF(B203&lt;10,B203*0.3125-0.625,F_Referencesats[[#This Row],[Upper limit for the buffer guide]]),F_Referencesats[[#This Row],[Lower limit for the buffer guide]])</f>
        <v>0</v>
      </c>
      <c r="D203" s="2">
        <v>0</v>
      </c>
      <c r="E203" s="2">
        <v>2.5</v>
      </c>
    </row>
    <row r="204" spans="1:5" x14ac:dyDescent="0.25">
      <c r="A204" s="4">
        <v>43646</v>
      </c>
      <c r="B204" s="20">
        <v>-21.762780665439692</v>
      </c>
      <c r="C204" s="20">
        <f ca="1">IF(B204&gt;2,IF(B204&lt;10,B204*0.3125-0.625,F_Referencesats[[#This Row],[Upper limit for the buffer guide]]),F_Referencesats[[#This Row],[Lower limit for the buffer guide]])</f>
        <v>0</v>
      </c>
      <c r="D204" s="2">
        <v>0</v>
      </c>
      <c r="E204" s="2">
        <v>2.5</v>
      </c>
    </row>
    <row r="205" spans="1:5" x14ac:dyDescent="0.25">
      <c r="A205" s="4">
        <v>43738</v>
      </c>
      <c r="B205" s="20">
        <v>-18.547012787312809</v>
      </c>
      <c r="C205" s="20">
        <f ca="1">IF(B205&gt;2,IF(B205&lt;10,B205*0.3125-0.625,F_Referencesats[[#This Row],[Upper limit for the buffer guide]]),F_Referencesats[[#This Row],[Lower limit for the buffer guide]])</f>
        <v>0</v>
      </c>
      <c r="D205" s="2">
        <v>0</v>
      </c>
      <c r="E205" s="2">
        <v>2.5</v>
      </c>
    </row>
    <row r="206" spans="1:5" x14ac:dyDescent="0.25">
      <c r="A206" s="4">
        <v>43830</v>
      </c>
      <c r="B206" s="20">
        <v>-16.737786660773224</v>
      </c>
      <c r="C206" s="20">
        <f ca="1">IF(B206&gt;2,IF(B206&lt;10,B206*0.3125-0.625,F_Referencesats[[#This Row],[Upper limit for the buffer guide]]),F_Referencesats[[#This Row],[Lower limit for the buffer guide]])</f>
        <v>0</v>
      </c>
      <c r="D206" s="2">
        <v>0</v>
      </c>
      <c r="E206" s="2">
        <v>2.5</v>
      </c>
    </row>
    <row r="207" spans="1:5" x14ac:dyDescent="0.25">
      <c r="A207" s="4">
        <v>43921</v>
      </c>
      <c r="B207" s="20">
        <v>-18.742524397885205</v>
      </c>
      <c r="C207" s="20">
        <f ca="1">IF(B207&gt;2,IF(B207&lt;10,B207*0.3125-0.625,F_Referencesats[[#This Row],[Upper limit for the buffer guide]]),F_Referencesats[[#This Row],[Lower limit for the buffer guide]])</f>
        <v>0</v>
      </c>
      <c r="D207" s="2">
        <v>0</v>
      </c>
      <c r="E207" s="2">
        <v>2.5</v>
      </c>
    </row>
    <row r="208" spans="1:5" x14ac:dyDescent="0.25">
      <c r="A208" s="4">
        <v>44012</v>
      </c>
      <c r="B208" s="20">
        <v>-14.537664530086602</v>
      </c>
      <c r="C208" s="20">
        <f ca="1">IF(B208&gt;2,IF(B208&lt;10,B208*0.3125-0.625,F_Referencesats[[#This Row],[Upper limit for the buffer guide]]),F_Referencesats[[#This Row],[Lower limit for the buffer guide]])</f>
        <v>0</v>
      </c>
      <c r="D208" s="2">
        <v>0</v>
      </c>
      <c r="E208" s="2">
        <v>2.5</v>
      </c>
    </row>
    <row r="209" spans="1:5" x14ac:dyDescent="0.25">
      <c r="A209" s="4">
        <v>44104</v>
      </c>
      <c r="B209" s="20">
        <v>-20.07753494423406</v>
      </c>
      <c r="C209" s="20">
        <f ca="1">IF(B209&gt;2,IF(B209&lt;10,B209*0.3125-0.625,F_Referencesats[[#This Row],[Upper limit for the buffer guide]]),F_Referencesats[[#This Row],[Lower limit for the buffer guide]])</f>
        <v>0</v>
      </c>
      <c r="D209" s="2">
        <v>0</v>
      </c>
      <c r="E209" s="2">
        <v>2.5</v>
      </c>
    </row>
    <row r="210" spans="1:5" x14ac:dyDescent="0.25">
      <c r="A210" s="4">
        <v>44196</v>
      </c>
      <c r="B210" s="20">
        <v>-19.089223861560953</v>
      </c>
      <c r="C210" s="20">
        <f ca="1">IF(B210&gt;2,IF(B210&lt;10,B210*0.3125-0.625,F_Referencesats[[#This Row],[Upper limit for the buffer guide]]),F_Referencesats[[#This Row],[Lower limit for the buffer guide]])</f>
        <v>0</v>
      </c>
      <c r="D210" s="2">
        <v>0</v>
      </c>
      <c r="E210" s="2">
        <v>2.5</v>
      </c>
    </row>
    <row r="211" spans="1:5" x14ac:dyDescent="0.25">
      <c r="A211" s="4">
        <v>44286</v>
      </c>
      <c r="B211" s="20">
        <v>-19.520522975822786</v>
      </c>
      <c r="C211" s="20">
        <f ca="1">IF(B211&gt;2,IF(B211&lt;10,B211*0.3125-0.625,F_Referencesats[[#This Row],[Upper limit for the buffer guide]]),F_Referencesats[[#This Row],[Lower limit for the buffer guide]])</f>
        <v>0</v>
      </c>
      <c r="D211" s="2">
        <v>0</v>
      </c>
      <c r="E211" s="2">
        <v>2.5</v>
      </c>
    </row>
    <row r="212" spans="1:5" x14ac:dyDescent="0.25">
      <c r="A212" s="4">
        <v>44377</v>
      </c>
      <c r="B212" s="20">
        <v>-24.330935208935614</v>
      </c>
      <c r="C212" s="20">
        <f ca="1">IF(B212&gt;2,IF(B212&lt;10,B212*0.3125-0.625,F_Referencesats[[#This Row],[Upper limit for the buffer guide]]),F_Referencesats[[#This Row],[Lower limit for the buffer guide]])</f>
        <v>0</v>
      </c>
      <c r="D212" s="2">
        <v>0</v>
      </c>
      <c r="E212" s="2">
        <v>2.5</v>
      </c>
    </row>
    <row r="213" spans="1:5" x14ac:dyDescent="0.25">
      <c r="A213" s="21"/>
    </row>
  </sheetData>
  <mergeCells count="4">
    <mergeCell ref="D5:E5"/>
    <mergeCell ref="A1:E1"/>
    <mergeCell ref="B3:E3"/>
    <mergeCell ref="B2:E2"/>
  </mergeCells>
  <hyperlinks>
    <hyperlink ref="E4" location="Contents!A1" display="Back to Contents" xr:uid="{00000000-0004-0000-22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tabColor theme="4"/>
  </sheetPr>
  <dimension ref="A1:C26"/>
  <sheetViews>
    <sheetView tabSelected="1" zoomScaleNormal="100" workbookViewId="0">
      <selection activeCell="A2" sqref="A2:B2"/>
    </sheetView>
  </sheetViews>
  <sheetFormatPr defaultColWidth="9.140625" defaultRowHeight="15.75" x14ac:dyDescent="0.3"/>
  <cols>
    <col min="1" max="1" width="10.5703125" style="1" customWidth="1"/>
    <col min="2" max="2" width="65.42578125" style="1" customWidth="1"/>
    <col min="3" max="16384" width="9.140625" style="1"/>
  </cols>
  <sheetData>
    <row r="1" spans="1:3" ht="16.5" thickBot="1" x14ac:dyDescent="0.35">
      <c r="A1" s="79"/>
      <c r="B1" s="80"/>
    </row>
    <row r="2" spans="1:3" ht="20.100000000000001" customHeight="1" thickBot="1" x14ac:dyDescent="0.35">
      <c r="A2" s="81" t="s">
        <v>28</v>
      </c>
      <c r="B2" s="82"/>
      <c r="C2" s="56"/>
    </row>
    <row r="3" spans="1:3" ht="20.100000000000001" customHeight="1" x14ac:dyDescent="0.3">
      <c r="A3" s="83" t="s">
        <v>29</v>
      </c>
      <c r="B3" s="83"/>
      <c r="C3" s="57"/>
    </row>
    <row r="4" spans="1:3" ht="20.100000000000001" customHeight="1" x14ac:dyDescent="0.3">
      <c r="A4" s="58" t="s">
        <v>30</v>
      </c>
      <c r="B4" s="59" t="s">
        <v>31</v>
      </c>
    </row>
    <row r="5" spans="1:3" ht="20.100000000000001" customHeight="1" thickBot="1" x14ac:dyDescent="0.35">
      <c r="A5" s="60" t="s">
        <v>32</v>
      </c>
      <c r="B5" s="61" t="s">
        <v>33</v>
      </c>
    </row>
    <row r="6" spans="1:3" ht="20.100000000000001" customHeight="1" x14ac:dyDescent="0.3">
      <c r="A6" s="83" t="s">
        <v>34</v>
      </c>
      <c r="B6" s="83"/>
      <c r="C6" s="57"/>
    </row>
    <row r="7" spans="1:3" ht="20.100000000000001" customHeight="1" thickBot="1" x14ac:dyDescent="0.35">
      <c r="A7" s="62" t="s">
        <v>35</v>
      </c>
      <c r="B7" s="63" t="s">
        <v>34</v>
      </c>
    </row>
    <row r="8" spans="1:3" ht="20.100000000000001" customHeight="1" x14ac:dyDescent="0.3">
      <c r="A8" s="83" t="s">
        <v>36</v>
      </c>
      <c r="B8" s="83"/>
      <c r="C8" s="57"/>
    </row>
    <row r="9" spans="1:3" ht="20.100000000000001" customHeight="1" x14ac:dyDescent="0.3">
      <c r="A9" s="58" t="s">
        <v>37</v>
      </c>
      <c r="B9" s="64" t="s">
        <v>38</v>
      </c>
    </row>
    <row r="10" spans="1:3" ht="20.100000000000001" customHeight="1" thickBot="1" x14ac:dyDescent="0.35">
      <c r="A10" s="60" t="s">
        <v>39</v>
      </c>
      <c r="B10" s="61" t="s">
        <v>6</v>
      </c>
    </row>
    <row r="11" spans="1:3" ht="20.100000000000001" customHeight="1" x14ac:dyDescent="0.3">
      <c r="A11" s="83" t="s">
        <v>40</v>
      </c>
      <c r="B11" s="83"/>
      <c r="C11" s="57"/>
    </row>
    <row r="12" spans="1:3" ht="20.100000000000001" customHeight="1" x14ac:dyDescent="0.3">
      <c r="A12" s="58" t="s">
        <v>41</v>
      </c>
      <c r="B12" s="63" t="s">
        <v>42</v>
      </c>
    </row>
    <row r="13" spans="1:3" ht="20.100000000000001" customHeight="1" thickBot="1" x14ac:dyDescent="0.35">
      <c r="A13" s="60" t="s">
        <v>43</v>
      </c>
      <c r="B13" s="61" t="s">
        <v>44</v>
      </c>
    </row>
    <row r="14" spans="1:3" ht="20.100000000000001" customHeight="1" x14ac:dyDescent="0.3">
      <c r="A14" s="83" t="s">
        <v>45</v>
      </c>
      <c r="B14" s="83"/>
      <c r="C14" s="57"/>
    </row>
    <row r="15" spans="1:3" ht="19.899999999999999" customHeight="1" x14ac:dyDescent="0.3">
      <c r="A15" s="58" t="s">
        <v>46</v>
      </c>
      <c r="B15" s="63" t="s">
        <v>47</v>
      </c>
    </row>
    <row r="16" spans="1:3" ht="20.100000000000001" customHeight="1" thickBot="1" x14ac:dyDescent="0.35">
      <c r="A16" s="60" t="s">
        <v>48</v>
      </c>
      <c r="B16" s="61" t="s">
        <v>49</v>
      </c>
    </row>
    <row r="17" spans="1:3" ht="20.100000000000001" customHeight="1" x14ac:dyDescent="0.3">
      <c r="A17" s="83" t="s">
        <v>50</v>
      </c>
      <c r="B17" s="83"/>
      <c r="C17" s="57"/>
    </row>
    <row r="18" spans="1:3" ht="20.100000000000001" customHeight="1" x14ac:dyDescent="0.3">
      <c r="A18" s="58" t="s">
        <v>51</v>
      </c>
      <c r="B18" s="65" t="s">
        <v>52</v>
      </c>
    </row>
    <row r="19" spans="1:3" ht="20.100000000000001" customHeight="1" thickBot="1" x14ac:dyDescent="0.35">
      <c r="A19" s="66" t="s">
        <v>53</v>
      </c>
      <c r="B19" s="59" t="s">
        <v>54</v>
      </c>
    </row>
    <row r="20" spans="1:3" ht="19.5" customHeight="1" thickBot="1" x14ac:dyDescent="0.35">
      <c r="A20" s="81" t="s">
        <v>55</v>
      </c>
      <c r="B20" s="82"/>
      <c r="C20" s="56"/>
    </row>
    <row r="21" spans="1:3" ht="20.100000000000001" customHeight="1" x14ac:dyDescent="0.3">
      <c r="A21" s="67" t="s">
        <v>56</v>
      </c>
      <c r="B21" s="68" t="s">
        <v>57</v>
      </c>
    </row>
    <row r="22" spans="1:3" ht="20.100000000000001" customHeight="1" x14ac:dyDescent="0.3">
      <c r="A22" s="66" t="s">
        <v>58</v>
      </c>
      <c r="B22" s="59" t="s">
        <v>59</v>
      </c>
    </row>
    <row r="23" spans="1:3" ht="20.100000000000001" customHeight="1" thickBot="1" x14ac:dyDescent="0.35">
      <c r="A23" s="69" t="s">
        <v>60</v>
      </c>
      <c r="B23" s="70" t="s">
        <v>61</v>
      </c>
    </row>
    <row r="24" spans="1:3" ht="20.100000000000001" customHeight="1" thickBot="1" x14ac:dyDescent="0.35">
      <c r="A24" s="81" t="s">
        <v>62</v>
      </c>
      <c r="B24" s="82"/>
    </row>
    <row r="25" spans="1:3" ht="19.5" customHeight="1" x14ac:dyDescent="0.3">
      <c r="A25" s="71" t="s">
        <v>63</v>
      </c>
      <c r="B25" s="72" t="s">
        <v>62</v>
      </c>
    </row>
    <row r="26" spans="1:3" x14ac:dyDescent="0.3">
      <c r="C26" s="53"/>
    </row>
  </sheetData>
  <mergeCells count="10">
    <mergeCell ref="A14:B14"/>
    <mergeCell ref="A17:B17"/>
    <mergeCell ref="A20:B20"/>
    <mergeCell ref="A3:B3"/>
    <mergeCell ref="A24:B24"/>
    <mergeCell ref="A1:B1"/>
    <mergeCell ref="A2:B2"/>
    <mergeCell ref="A6:B6"/>
    <mergeCell ref="A8:B8"/>
    <mergeCell ref="A11:B11"/>
  </mergeCells>
  <hyperlinks>
    <hyperlink ref="B4" location="'Financial stress indicator'!A1" display="Financial stress indicator" xr:uid="{00000000-0004-0000-0300-000000000000}"/>
    <hyperlink ref="B5" location="'Credit spread Equity volatility'!A1" display="Credit spreads and equity volatility" xr:uid="{00000000-0004-0000-0300-000001000000}"/>
    <hyperlink ref="B23" location="'Balance of payments'!A1" display="Balance of payments" xr:uid="{00000000-0004-0000-0300-000002000000}"/>
    <hyperlink ref="B22" location="'House prices &amp; income'!A1" display="House prices and disposable incomes" xr:uid="{00000000-0004-0000-0300-000003000000}"/>
    <hyperlink ref="B21" location="'Credit &amp; GDP'!A1" display="Broad and narrow defition of credit and GDP" xr:uid="{00000000-0004-0000-0300-000004000000}"/>
    <hyperlink ref="B10" location="'Stylised housing burden'!A1" display="Stylised housing burden" xr:uid="{00000000-0004-0000-0300-000005000000}"/>
    <hyperlink ref="B9" location="'Banks'' interest rate spread'!A1" display="The banks' interest rate spread" xr:uid="{00000000-0004-0000-0300-000006000000}"/>
    <hyperlink ref="B13" location="'Credit-to-GDP gap'!A1" display="Credit-to-GDP gap" xr:uid="{00000000-0004-0000-0300-000007000000}"/>
    <hyperlink ref="B12" location="'Credit growth'!A1" display="Credit growth" xr:uid="{00000000-0004-0000-0300-000008000000}"/>
    <hyperlink ref="B25" location="'Buffer guide'!A1" display="Buffer guide" xr:uid="{00000000-0004-0000-0300-000009000000}"/>
    <hyperlink ref="B18" location="'Financial cycle'!A1" display="Financial cycle" xr:uid="{00000000-0004-0000-0300-00000A000000}"/>
    <hyperlink ref="B19" location="'House-price &amp; credit cycle'!A1" display="House-price and credit cycle" xr:uid="{00000000-0004-0000-0300-00000B000000}"/>
    <hyperlink ref="B15" location="'Leverage &amp; excess capital'!A1" display="Leverage and excess capital adequacy" xr:uid="{00000000-0004-0000-0300-00000C000000}"/>
    <hyperlink ref="B16" location="'Banks'' return on equity'!A1" display="Banks' return on equity" xr:uid="{00000000-0004-0000-0300-00000D000000}"/>
    <hyperlink ref="B7" location="'Property prices'!A1" display="Property prices" xr:uid="{00000000-0004-0000-0300-00000E000000}"/>
  </hyperlinks>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dimension ref="A1:M991"/>
  <sheetViews>
    <sheetView zoomScaleNormal="100" workbookViewId="0">
      <selection sqref="A1:H1"/>
    </sheetView>
  </sheetViews>
  <sheetFormatPr defaultColWidth="9.140625" defaultRowHeight="13.5" x14ac:dyDescent="0.25"/>
  <cols>
    <col min="1" max="1" width="11" style="21" bestFit="1" customWidth="1"/>
    <col min="2" max="2" width="9.42578125" style="3" bestFit="1" customWidth="1"/>
    <col min="3" max="3" width="14.5703125" style="3" bestFit="1" customWidth="1"/>
    <col min="4" max="4" width="13.140625" style="3" bestFit="1" customWidth="1"/>
    <col min="5" max="5" width="14.140625" style="3" bestFit="1" customWidth="1"/>
    <col min="6" max="6" width="25" style="3" bestFit="1" customWidth="1"/>
    <col min="7" max="7" width="15.140625" style="3" bestFit="1" customWidth="1"/>
    <col min="8" max="8" width="23.7109375" style="3" bestFit="1" customWidth="1"/>
    <col min="9" max="9" width="14.5703125" style="3" customWidth="1"/>
    <col min="10" max="10" width="15.7109375" style="3" customWidth="1"/>
    <col min="11" max="11" width="13.7109375" style="3" customWidth="1"/>
    <col min="12" max="12" width="16.5703125" style="3" customWidth="1"/>
    <col min="13" max="14" width="8.28515625" style="3" customWidth="1"/>
    <col min="15" max="16384" width="9.140625" style="3"/>
  </cols>
  <sheetData>
    <row r="1" spans="1:13" ht="26.25" customHeight="1" thickBot="1" x14ac:dyDescent="0.3">
      <c r="A1" s="84" t="s">
        <v>64</v>
      </c>
      <c r="B1" s="85"/>
      <c r="C1" s="85"/>
      <c r="D1" s="85"/>
      <c r="E1" s="85"/>
      <c r="F1" s="85"/>
      <c r="G1" s="85"/>
      <c r="H1" s="85"/>
      <c r="I1" s="16"/>
      <c r="J1" s="16"/>
      <c r="K1" s="16"/>
      <c r="L1" s="16"/>
    </row>
    <row r="2" spans="1:13" ht="76.150000000000006" customHeight="1" x14ac:dyDescent="0.25">
      <c r="A2" s="5" t="s">
        <v>0</v>
      </c>
      <c r="B2" s="86" t="s">
        <v>65</v>
      </c>
      <c r="C2" s="86"/>
      <c r="D2" s="86"/>
      <c r="E2" s="86"/>
      <c r="F2" s="86"/>
      <c r="G2" s="86"/>
      <c r="H2" s="86"/>
      <c r="I2" s="11"/>
      <c r="J2" s="11"/>
      <c r="K2" s="11"/>
      <c r="L2" s="11"/>
    </row>
    <row r="3" spans="1:13" x14ac:dyDescent="0.25">
      <c r="A3" s="41" t="s">
        <v>66</v>
      </c>
      <c r="B3" s="87" t="s">
        <v>67</v>
      </c>
      <c r="C3" s="87"/>
      <c r="D3" s="87"/>
      <c r="E3" s="87"/>
      <c r="F3" s="87"/>
      <c r="G3" s="87"/>
      <c r="H3" s="87"/>
      <c r="I3" s="41"/>
      <c r="J3" s="41"/>
      <c r="K3" s="41"/>
      <c r="L3" s="41"/>
    </row>
    <row r="4" spans="1:13" x14ac:dyDescent="0.25">
      <c r="A4" s="9"/>
      <c r="B4" s="13"/>
      <c r="C4" s="13"/>
      <c r="D4" s="13"/>
      <c r="E4" s="13"/>
      <c r="F4" s="13"/>
      <c r="G4" s="13"/>
      <c r="H4" s="7" t="s">
        <v>68</v>
      </c>
      <c r="I4" s="13"/>
      <c r="J4" s="13"/>
      <c r="K4" s="13"/>
    </row>
    <row r="5" spans="1:13" x14ac:dyDescent="0.25">
      <c r="A5" s="3"/>
    </row>
    <row r="6" spans="1:13" x14ac:dyDescent="0.25">
      <c r="A6" s="22"/>
      <c r="B6" s="88" t="s">
        <v>69</v>
      </c>
      <c r="C6" s="88"/>
      <c r="D6" s="88"/>
      <c r="E6" s="88"/>
      <c r="F6" s="88"/>
      <c r="G6" s="88"/>
      <c r="H6" s="88"/>
      <c r="I6" s="54"/>
      <c r="J6" s="54"/>
      <c r="K6" s="54"/>
      <c r="L6" s="55"/>
      <c r="M6" s="14"/>
    </row>
    <row r="7" spans="1:13" x14ac:dyDescent="0.25">
      <c r="A7" s="4" t="s">
        <v>70</v>
      </c>
      <c r="B7" s="2" t="s">
        <v>160</v>
      </c>
      <c r="C7" s="2" t="s">
        <v>161</v>
      </c>
      <c r="D7" s="2" t="s">
        <v>162</v>
      </c>
      <c r="E7" s="2" t="s">
        <v>163</v>
      </c>
      <c r="F7" s="2" t="s">
        <v>164</v>
      </c>
      <c r="G7" s="2" t="s">
        <v>165</v>
      </c>
      <c r="H7" s="2" t="s">
        <v>71</v>
      </c>
    </row>
    <row r="8" spans="1:13" x14ac:dyDescent="0.25">
      <c r="A8" s="4">
        <v>37647</v>
      </c>
      <c r="B8" s="36">
        <v>0.26904236094592693</v>
      </c>
      <c r="C8" s="36">
        <v>4.5892610933211245E-2</v>
      </c>
      <c r="D8" s="36">
        <v>4.6511851873537853E-2</v>
      </c>
      <c r="E8" s="36">
        <v>0.12401478132106869</v>
      </c>
      <c r="F8" s="36">
        <v>3.5026416164376489E-2</v>
      </c>
      <c r="G8" s="36">
        <v>0.13147239975853672</v>
      </c>
      <c r="H8" s="36">
        <f ca="1">Tabel_Core.accdb3[[#This Row],[Indicator]]-SUM(Tabel_Core.accdb3[[#This Row],[Money market]:[Banking sector]])</f>
        <v>-0.11387569910480411</v>
      </c>
    </row>
    <row r="9" spans="1:13" x14ac:dyDescent="0.25">
      <c r="A9" s="4">
        <v>37654</v>
      </c>
      <c r="B9" s="36">
        <v>0.26556617858843029</v>
      </c>
      <c r="C9" s="36">
        <v>5.0003046842978127E-2</v>
      </c>
      <c r="D9" s="36">
        <v>4.3940068999243853E-2</v>
      </c>
      <c r="E9" s="36">
        <v>0.1282798415393496</v>
      </c>
      <c r="F9" s="36">
        <v>3.0005368429274482E-2</v>
      </c>
      <c r="G9" s="36">
        <v>0.13202183172855919</v>
      </c>
      <c r="H9" s="36">
        <f ca="1">Tabel_Core.accdb3[[#This Row],[Indicator]]-SUM(Tabel_Core.accdb3[[#This Row],[Money market]:[Banking sector]])</f>
        <v>-0.11868397895097499</v>
      </c>
    </row>
    <row r="10" spans="1:13" x14ac:dyDescent="0.25">
      <c r="A10" s="4">
        <v>37661</v>
      </c>
      <c r="B10" s="36">
        <v>0.27682610715439876</v>
      </c>
      <c r="C10" s="36">
        <v>5.5594037980840144E-2</v>
      </c>
      <c r="D10" s="36">
        <v>4.9232031636508244E-2</v>
      </c>
      <c r="E10" s="36">
        <v>0.13574717916161366</v>
      </c>
      <c r="F10" s="36">
        <v>2.960763814793925E-2</v>
      </c>
      <c r="G10" s="36">
        <v>0.14022204400754124</v>
      </c>
      <c r="H10" s="36">
        <f ca="1">Tabel_Core.accdb3[[#This Row],[Indicator]]-SUM(Tabel_Core.accdb3[[#This Row],[Money market]:[Banking sector]])</f>
        <v>-0.13357682378004376</v>
      </c>
    </row>
    <row r="11" spans="1:13" x14ac:dyDescent="0.25">
      <c r="A11" s="4">
        <v>37668</v>
      </c>
      <c r="B11" s="36">
        <v>0.29930085879342588</v>
      </c>
      <c r="C11" s="36">
        <v>6.1962748135712994E-2</v>
      </c>
      <c r="D11" s="36">
        <v>5.6076442653215514E-2</v>
      </c>
      <c r="E11" s="36">
        <v>0.14477175832531403</v>
      </c>
      <c r="F11" s="36">
        <v>4.1622226897492537E-2</v>
      </c>
      <c r="G11" s="36">
        <v>0.15233310491193813</v>
      </c>
      <c r="H11" s="36">
        <f ca="1">Tabel_Core.accdb3[[#This Row],[Indicator]]-SUM(Tabel_Core.accdb3[[#This Row],[Money market]:[Banking sector]])</f>
        <v>-0.15746542213024728</v>
      </c>
    </row>
    <row r="12" spans="1:13" x14ac:dyDescent="0.25">
      <c r="A12" s="4">
        <v>37675</v>
      </c>
      <c r="B12" s="36">
        <v>0.30927461105235893</v>
      </c>
      <c r="C12" s="36">
        <v>6.4205325787987599E-2</v>
      </c>
      <c r="D12" s="36">
        <v>5.6607299856843291E-2</v>
      </c>
      <c r="E12" s="36">
        <v>0.14758625310972809</v>
      </c>
      <c r="F12" s="36">
        <v>4.6720470046774105E-2</v>
      </c>
      <c r="G12" s="36">
        <v>0.15989473622440889</v>
      </c>
      <c r="H12" s="36">
        <f ca="1">Tabel_Core.accdb3[[#This Row],[Indicator]]-SUM(Tabel_Core.accdb3[[#This Row],[Money market]:[Banking sector]])</f>
        <v>-0.16573947397338301</v>
      </c>
    </row>
    <row r="13" spans="1:13" x14ac:dyDescent="0.25">
      <c r="A13" s="4">
        <v>37682</v>
      </c>
      <c r="B13" s="36">
        <v>0.31164949932103997</v>
      </c>
      <c r="C13" s="36">
        <v>6.2589526587668948E-2</v>
      </c>
      <c r="D13" s="36">
        <v>5.8325625322860536E-2</v>
      </c>
      <c r="E13" s="36">
        <v>0.1473904672643726</v>
      </c>
      <c r="F13" s="36">
        <v>4.9788084124961364E-2</v>
      </c>
      <c r="G13" s="36">
        <v>0.16158699695296025</v>
      </c>
      <c r="H13" s="36">
        <f ca="1">Tabel_Core.accdb3[[#This Row],[Indicator]]-SUM(Tabel_Core.accdb3[[#This Row],[Money market]:[Banking sector]])</f>
        <v>-0.16803120093178375</v>
      </c>
    </row>
    <row r="14" spans="1:13" x14ac:dyDescent="0.25">
      <c r="A14" s="4">
        <v>37689</v>
      </c>
      <c r="B14" s="36">
        <v>0.28802718094411739</v>
      </c>
      <c r="C14" s="36">
        <v>5.4930615651125399E-2</v>
      </c>
      <c r="D14" s="36">
        <v>5.1336689391081443E-2</v>
      </c>
      <c r="E14" s="36">
        <v>0.13604038246890951</v>
      </c>
      <c r="F14" s="36">
        <v>4.4015587088515384E-2</v>
      </c>
      <c r="G14" s="36">
        <v>0.15454748847493024</v>
      </c>
      <c r="H14" s="36">
        <f ca="1">Tabel_Core.accdb3[[#This Row],[Indicator]]-SUM(Tabel_Core.accdb3[[#This Row],[Money market]:[Banking sector]])</f>
        <v>-0.15284358213044458</v>
      </c>
    </row>
    <row r="15" spans="1:13" x14ac:dyDescent="0.25">
      <c r="A15" s="4">
        <v>37696</v>
      </c>
      <c r="B15" s="36">
        <v>0.29896726282321323</v>
      </c>
      <c r="C15" s="36">
        <v>5.5939530322249159E-2</v>
      </c>
      <c r="D15" s="36">
        <v>5.3479300444681258E-2</v>
      </c>
      <c r="E15" s="36">
        <v>0.14199939780977333</v>
      </c>
      <c r="F15" s="36">
        <v>5.4190642122675492E-2</v>
      </c>
      <c r="G15" s="36">
        <v>0.16073111951067298</v>
      </c>
      <c r="H15" s="36">
        <f ca="1">Tabel_Core.accdb3[[#This Row],[Indicator]]-SUM(Tabel_Core.accdb3[[#This Row],[Money market]:[Banking sector]])</f>
        <v>-0.167372727386839</v>
      </c>
    </row>
    <row r="16" spans="1:13" x14ac:dyDescent="0.25">
      <c r="A16" s="4">
        <v>37703</v>
      </c>
      <c r="B16" s="36">
        <v>0.31278847675806409</v>
      </c>
      <c r="C16" s="36">
        <v>5.9048919199016177E-2</v>
      </c>
      <c r="D16" s="36">
        <v>5.7931132333466626E-2</v>
      </c>
      <c r="E16" s="36">
        <v>0.14810387933969796</v>
      </c>
      <c r="F16" s="36">
        <v>5.9532383949087386E-2</v>
      </c>
      <c r="G16" s="36">
        <v>0.16272661058044188</v>
      </c>
      <c r="H16" s="36">
        <f ca="1">Tabel_Core.accdb3[[#This Row],[Indicator]]-SUM(Tabel_Core.accdb3[[#This Row],[Money market]:[Banking sector]])</f>
        <v>-0.17455444864364589</v>
      </c>
    </row>
    <row r="17" spans="1:8" x14ac:dyDescent="0.25">
      <c r="A17" s="4">
        <v>37710</v>
      </c>
      <c r="B17" s="36">
        <v>0.30440197946713082</v>
      </c>
      <c r="C17" s="36">
        <v>5.5930083158846608E-2</v>
      </c>
      <c r="D17" s="36">
        <v>5.3335149694848087E-2</v>
      </c>
      <c r="E17" s="36">
        <v>0.14346235027044529</v>
      </c>
      <c r="F17" s="36">
        <v>6.0716031966953368E-2</v>
      </c>
      <c r="G17" s="36">
        <v>0.16039645986779544</v>
      </c>
      <c r="H17" s="36">
        <f ca="1">Tabel_Core.accdb3[[#This Row],[Indicator]]-SUM(Tabel_Core.accdb3[[#This Row],[Money market]:[Banking sector]])</f>
        <v>-0.16943809549175798</v>
      </c>
    </row>
    <row r="18" spans="1:8" x14ac:dyDescent="0.25">
      <c r="A18" s="4">
        <v>37717</v>
      </c>
      <c r="B18" s="36">
        <v>0.3171163750285983</v>
      </c>
      <c r="C18" s="36">
        <v>6.1226234576292171E-2</v>
      </c>
      <c r="D18" s="36">
        <v>5.9426528500253047E-2</v>
      </c>
      <c r="E18" s="36">
        <v>0.15376038944304454</v>
      </c>
      <c r="F18" s="36">
        <v>6.927854067419903E-2</v>
      </c>
      <c r="G18" s="36">
        <v>0.15371916865265112</v>
      </c>
      <c r="H18" s="36">
        <f ca="1">Tabel_Core.accdb3[[#This Row],[Indicator]]-SUM(Tabel_Core.accdb3[[#This Row],[Money market]:[Banking sector]])</f>
        <v>-0.1802944868178416</v>
      </c>
    </row>
    <row r="19" spans="1:8" x14ac:dyDescent="0.25">
      <c r="A19" s="4">
        <v>37724</v>
      </c>
      <c r="B19" s="36">
        <v>0.28493244485075669</v>
      </c>
      <c r="C19" s="36">
        <v>5.742548044053334E-2</v>
      </c>
      <c r="D19" s="36">
        <v>5.2742837975887455E-2</v>
      </c>
      <c r="E19" s="36">
        <v>0.14506614151995459</v>
      </c>
      <c r="F19" s="36">
        <v>4.8785486810774811E-2</v>
      </c>
      <c r="G19" s="36">
        <v>0.12832478387134755</v>
      </c>
      <c r="H19" s="36">
        <f ca="1">Tabel_Core.accdb3[[#This Row],[Indicator]]-SUM(Tabel_Core.accdb3[[#This Row],[Money market]:[Banking sector]])</f>
        <v>-0.14741228576774107</v>
      </c>
    </row>
    <row r="20" spans="1:8" x14ac:dyDescent="0.25">
      <c r="A20" s="4">
        <v>37731</v>
      </c>
      <c r="B20" s="36">
        <v>0.25552879475762053</v>
      </c>
      <c r="C20" s="36">
        <v>5.6339532900276323E-2</v>
      </c>
      <c r="D20" s="36">
        <v>4.7434774359175196E-2</v>
      </c>
      <c r="E20" s="36">
        <v>0.12998865317543792</v>
      </c>
      <c r="F20" s="36">
        <v>3.8373220999590937E-2</v>
      </c>
      <c r="G20" s="36">
        <v>0.11504679941839391</v>
      </c>
      <c r="H20" s="36">
        <f ca="1">Tabel_Core.accdb3[[#This Row],[Indicator]]-SUM(Tabel_Core.accdb3[[#This Row],[Money market]:[Banking sector]])</f>
        <v>-0.13165418609525376</v>
      </c>
    </row>
    <row r="21" spans="1:8" x14ac:dyDescent="0.25">
      <c r="A21" s="4">
        <v>37738</v>
      </c>
      <c r="B21" s="36">
        <v>0.24685323870420345</v>
      </c>
      <c r="C21" s="36">
        <v>5.4960173828105384E-2</v>
      </c>
      <c r="D21" s="36">
        <v>4.7801780557668552E-2</v>
      </c>
      <c r="E21" s="36">
        <v>0.12918163945468911</v>
      </c>
      <c r="F21" s="36">
        <v>3.2865453171254902E-2</v>
      </c>
      <c r="G21" s="36">
        <v>0.11100940248718086</v>
      </c>
      <c r="H21" s="36">
        <f ca="1">Tabel_Core.accdb3[[#This Row],[Indicator]]-SUM(Tabel_Core.accdb3[[#This Row],[Money market]:[Banking sector]])</f>
        <v>-0.12896521079469531</v>
      </c>
    </row>
    <row r="22" spans="1:8" x14ac:dyDescent="0.25">
      <c r="A22" s="4">
        <v>37745</v>
      </c>
      <c r="B22" s="36">
        <v>0.22588298840679774</v>
      </c>
      <c r="C22" s="36">
        <v>4.9072427862183396E-2</v>
      </c>
      <c r="D22" s="36">
        <v>4.3712445081108824E-2</v>
      </c>
      <c r="E22" s="36">
        <v>0.11624349923766611</v>
      </c>
      <c r="F22" s="36">
        <v>3.2107528938940151E-2</v>
      </c>
      <c r="G22" s="36">
        <v>0.11497139211820559</v>
      </c>
      <c r="H22" s="36">
        <f ca="1">Tabel_Core.accdb3[[#This Row],[Indicator]]-SUM(Tabel_Core.accdb3[[#This Row],[Money market]:[Banking sector]])</f>
        <v>-0.13022430483130634</v>
      </c>
    </row>
    <row r="23" spans="1:8" x14ac:dyDescent="0.25">
      <c r="A23" s="4">
        <v>37752</v>
      </c>
      <c r="B23" s="36">
        <v>0.2431431963078306</v>
      </c>
      <c r="C23" s="36">
        <v>5.3430018410329218E-2</v>
      </c>
      <c r="D23" s="36">
        <v>4.7015165619996885E-2</v>
      </c>
      <c r="E23" s="36">
        <v>0.11798061042973362</v>
      </c>
      <c r="F23" s="36">
        <v>4.7589137780117682E-2</v>
      </c>
      <c r="G23" s="36">
        <v>0.13620220593981636</v>
      </c>
      <c r="H23" s="36">
        <f ca="1">Tabel_Core.accdb3[[#This Row],[Indicator]]-SUM(Tabel_Core.accdb3[[#This Row],[Money market]:[Banking sector]])</f>
        <v>-0.15907394187216317</v>
      </c>
    </row>
    <row r="24" spans="1:8" x14ac:dyDescent="0.25">
      <c r="A24" s="4">
        <v>37759</v>
      </c>
      <c r="B24" s="36">
        <v>0.23632171386875031</v>
      </c>
      <c r="C24" s="36">
        <v>5.2282847993249427E-2</v>
      </c>
      <c r="D24" s="36">
        <v>4.6784197036484461E-2</v>
      </c>
      <c r="E24" s="36">
        <v>0.11805309709023395</v>
      </c>
      <c r="F24" s="36">
        <v>5.7182620224784306E-2</v>
      </c>
      <c r="G24" s="36">
        <v>0.13190633398131962</v>
      </c>
      <c r="H24" s="36">
        <f ca="1">Tabel_Core.accdb3[[#This Row],[Indicator]]-SUM(Tabel_Core.accdb3[[#This Row],[Money market]:[Banking sector]])</f>
        <v>-0.16988738245732146</v>
      </c>
    </row>
    <row r="25" spans="1:8" x14ac:dyDescent="0.25">
      <c r="A25" s="4">
        <v>37766</v>
      </c>
      <c r="B25" s="36">
        <v>0.23059681911202784</v>
      </c>
      <c r="C25" s="36">
        <v>5.4803337951334671E-2</v>
      </c>
      <c r="D25" s="36">
        <v>4.8970702970926337E-2</v>
      </c>
      <c r="E25" s="36">
        <v>0.11686901624296228</v>
      </c>
      <c r="F25" s="36">
        <v>6.6194185665038652E-2</v>
      </c>
      <c r="G25" s="36">
        <v>0.12206130779192133</v>
      </c>
      <c r="H25" s="36">
        <f ca="1">Tabel_Core.accdb3[[#This Row],[Indicator]]-SUM(Tabel_Core.accdb3[[#This Row],[Money market]:[Banking sector]])</f>
        <v>-0.17830173151015538</v>
      </c>
    </row>
    <row r="26" spans="1:8" x14ac:dyDescent="0.25">
      <c r="A26" s="4">
        <v>37773</v>
      </c>
      <c r="B26" s="36">
        <v>0.23926408482312642</v>
      </c>
      <c r="C26" s="36">
        <v>5.7173955142996065E-2</v>
      </c>
      <c r="D26" s="36">
        <v>5.3458696290477753E-2</v>
      </c>
      <c r="E26" s="36">
        <v>0.11738488327168391</v>
      </c>
      <c r="F26" s="36">
        <v>6.3666061334316265E-2</v>
      </c>
      <c r="G26" s="36">
        <v>0.12224670309874483</v>
      </c>
      <c r="H26" s="36">
        <f ca="1">Tabel_Core.accdb3[[#This Row],[Indicator]]-SUM(Tabel_Core.accdb3[[#This Row],[Money market]:[Banking sector]])</f>
        <v>-0.17466621431509247</v>
      </c>
    </row>
    <row r="27" spans="1:8" x14ac:dyDescent="0.25">
      <c r="A27" s="4">
        <v>37780</v>
      </c>
      <c r="B27" s="36">
        <v>0.24355198063871236</v>
      </c>
      <c r="C27" s="36">
        <v>5.5674099028898444E-2</v>
      </c>
      <c r="D27" s="36">
        <v>5.5195556635832657E-2</v>
      </c>
      <c r="E27" s="36">
        <v>0.12080370931478895</v>
      </c>
      <c r="F27" s="36">
        <v>6.0326818987539443E-2</v>
      </c>
      <c r="G27" s="36">
        <v>0.11780986007641127</v>
      </c>
      <c r="H27" s="36">
        <f ca="1">Tabel_Core.accdb3[[#This Row],[Indicator]]-SUM(Tabel_Core.accdb3[[#This Row],[Money market]:[Banking sector]])</f>
        <v>-0.1662580634047584</v>
      </c>
    </row>
    <row r="28" spans="1:8" x14ac:dyDescent="0.25">
      <c r="A28" s="4">
        <v>37787</v>
      </c>
      <c r="B28" s="36">
        <v>0.24884681727942498</v>
      </c>
      <c r="C28" s="36">
        <v>5.644649564593595E-2</v>
      </c>
      <c r="D28" s="36">
        <v>5.8781613702800467E-2</v>
      </c>
      <c r="E28" s="36">
        <v>0.11645546072035128</v>
      </c>
      <c r="F28" s="36">
        <v>5.6813249904860724E-2</v>
      </c>
      <c r="G28" s="36">
        <v>0.12136871516592609</v>
      </c>
      <c r="H28" s="36">
        <f ca="1">Tabel_Core.accdb3[[#This Row],[Indicator]]-SUM(Tabel_Core.accdb3[[#This Row],[Money market]:[Banking sector]])</f>
        <v>-0.16101871786044947</v>
      </c>
    </row>
    <row r="29" spans="1:8" x14ac:dyDescent="0.25">
      <c r="A29" s="4">
        <v>37794</v>
      </c>
      <c r="B29" s="36">
        <v>0.24868680060731707</v>
      </c>
      <c r="C29" s="36">
        <v>5.5167082933760825E-2</v>
      </c>
      <c r="D29" s="36">
        <v>6.0052729505308634E-2</v>
      </c>
      <c r="E29" s="36">
        <v>0.11380139108158344</v>
      </c>
      <c r="F29" s="36">
        <v>5.2092189082591202E-2</v>
      </c>
      <c r="G29" s="36">
        <v>0.12009362784986483</v>
      </c>
      <c r="H29" s="36">
        <f ca="1">Tabel_Core.accdb3[[#This Row],[Indicator]]-SUM(Tabel_Core.accdb3[[#This Row],[Money market]:[Banking sector]])</f>
        <v>-0.15252021984579184</v>
      </c>
    </row>
    <row r="30" spans="1:8" x14ac:dyDescent="0.25">
      <c r="A30" s="4">
        <v>37801</v>
      </c>
      <c r="B30" s="36">
        <v>0.25121502276137736</v>
      </c>
      <c r="C30" s="36">
        <v>5.4723404055008376E-2</v>
      </c>
      <c r="D30" s="36">
        <v>5.8387877678903126E-2</v>
      </c>
      <c r="E30" s="36">
        <v>0.11479644772036232</v>
      </c>
      <c r="F30" s="36">
        <v>5.0405441027362524E-2</v>
      </c>
      <c r="G30" s="36">
        <v>0.11971892973223022</v>
      </c>
      <c r="H30" s="36">
        <f ca="1">Tabel_Core.accdb3[[#This Row],[Indicator]]-SUM(Tabel_Core.accdb3[[#This Row],[Money market]:[Banking sector]])</f>
        <v>-0.14681707745248923</v>
      </c>
    </row>
    <row r="31" spans="1:8" x14ac:dyDescent="0.25">
      <c r="A31" s="4">
        <v>37808</v>
      </c>
      <c r="B31" s="36">
        <v>0.21811286802117458</v>
      </c>
      <c r="C31" s="36">
        <v>4.6215456918450318E-2</v>
      </c>
      <c r="D31" s="36">
        <v>5.3415492021132091E-2</v>
      </c>
      <c r="E31" s="36">
        <v>9.626299692086672E-2</v>
      </c>
      <c r="F31" s="36">
        <v>4.257996201099494E-2</v>
      </c>
      <c r="G31" s="36">
        <v>0.10799879607375891</v>
      </c>
      <c r="H31" s="36">
        <f ca="1">Tabel_Core.accdb3[[#This Row],[Indicator]]-SUM(Tabel_Core.accdb3[[#This Row],[Money market]:[Banking sector]])</f>
        <v>-0.12835983592402839</v>
      </c>
    </row>
    <row r="32" spans="1:8" x14ac:dyDescent="0.25">
      <c r="A32" s="4">
        <v>37815</v>
      </c>
      <c r="B32" s="36">
        <v>0.19444296491622859</v>
      </c>
      <c r="C32" s="36">
        <v>3.9053412874959746E-2</v>
      </c>
      <c r="D32" s="36">
        <v>4.4806622519964492E-2</v>
      </c>
      <c r="E32" s="36">
        <v>8.598745713824256E-2</v>
      </c>
      <c r="F32" s="36">
        <v>4.2044639434505607E-2</v>
      </c>
      <c r="G32" s="36">
        <v>0.10355532603854296</v>
      </c>
      <c r="H32" s="36">
        <f ca="1">Tabel_Core.accdb3[[#This Row],[Indicator]]-SUM(Tabel_Core.accdb3[[#This Row],[Money market]:[Banking sector]])</f>
        <v>-0.12100449308998673</v>
      </c>
    </row>
    <row r="33" spans="1:8" x14ac:dyDescent="0.25">
      <c r="A33" s="4">
        <v>37822</v>
      </c>
      <c r="B33" s="36">
        <v>0.18072057635412134</v>
      </c>
      <c r="C33" s="36">
        <v>3.4584392129702921E-2</v>
      </c>
      <c r="D33" s="36">
        <v>4.4305792925992071E-2</v>
      </c>
      <c r="E33" s="36">
        <v>7.297693387637455E-2</v>
      </c>
      <c r="F33" s="36">
        <v>4.3494692061784947E-2</v>
      </c>
      <c r="G33" s="36">
        <v>0.1091398803725214</v>
      </c>
      <c r="H33" s="36">
        <f ca="1">Tabel_Core.accdb3[[#This Row],[Indicator]]-SUM(Tabel_Core.accdb3[[#This Row],[Money market]:[Banking sector]])</f>
        <v>-0.12378111501225456</v>
      </c>
    </row>
    <row r="34" spans="1:8" x14ac:dyDescent="0.25">
      <c r="A34" s="4">
        <v>37829</v>
      </c>
      <c r="B34" s="36">
        <v>0.15992063787835861</v>
      </c>
      <c r="C34" s="36">
        <v>2.9892039670346399E-2</v>
      </c>
      <c r="D34" s="36">
        <v>4.1142355933397178E-2</v>
      </c>
      <c r="E34" s="36">
        <v>6.6198973608319861E-2</v>
      </c>
      <c r="F34" s="36">
        <v>4.1379063475910326E-2</v>
      </c>
      <c r="G34" s="36">
        <v>0.10314911014581379</v>
      </c>
      <c r="H34" s="36">
        <f ca="1">Tabel_Core.accdb3[[#This Row],[Indicator]]-SUM(Tabel_Core.accdb3[[#This Row],[Money market]:[Banking sector]])</f>
        <v>-0.12184090495542896</v>
      </c>
    </row>
    <row r="35" spans="1:8" x14ac:dyDescent="0.25">
      <c r="A35" s="4">
        <v>37836</v>
      </c>
      <c r="B35" s="36">
        <v>0.14594252330063245</v>
      </c>
      <c r="C35" s="36">
        <v>3.2673509006507569E-2</v>
      </c>
      <c r="D35" s="36">
        <v>4.0709336486502427E-2</v>
      </c>
      <c r="E35" s="36">
        <v>5.8902652966375979E-2</v>
      </c>
      <c r="F35" s="36">
        <v>4.5951424086606386E-2</v>
      </c>
      <c r="G35" s="36">
        <v>9.6704745426815619E-2</v>
      </c>
      <c r="H35" s="36">
        <f ca="1">Tabel_Core.accdb3[[#This Row],[Indicator]]-SUM(Tabel_Core.accdb3[[#This Row],[Money market]:[Banking sector]])</f>
        <v>-0.12899914467217549</v>
      </c>
    </row>
    <row r="36" spans="1:8" x14ac:dyDescent="0.25">
      <c r="A36" s="4">
        <v>37843</v>
      </c>
      <c r="B36" s="36">
        <v>0.15550296467210745</v>
      </c>
      <c r="C36" s="36">
        <v>3.7249587125975349E-2</v>
      </c>
      <c r="D36" s="36">
        <v>4.3949207410553956E-2</v>
      </c>
      <c r="E36" s="36">
        <v>6.7659765491540999E-2</v>
      </c>
      <c r="F36" s="36">
        <v>4.3921012695590469E-2</v>
      </c>
      <c r="G36" s="36">
        <v>0.10080214170215929</v>
      </c>
      <c r="H36" s="36">
        <f ca="1">Tabel_Core.accdb3[[#This Row],[Indicator]]-SUM(Tabel_Core.accdb3[[#This Row],[Money market]:[Banking sector]])</f>
        <v>-0.13807874975371259</v>
      </c>
    </row>
    <row r="37" spans="1:8" x14ac:dyDescent="0.25">
      <c r="A37" s="4">
        <v>37850</v>
      </c>
      <c r="B37" s="36">
        <v>0.1538447454049589</v>
      </c>
      <c r="C37" s="36">
        <v>3.800729036311612E-2</v>
      </c>
      <c r="D37" s="36">
        <v>4.2010230726780916E-2</v>
      </c>
      <c r="E37" s="36">
        <v>7.2340661050016575E-2</v>
      </c>
      <c r="F37" s="36">
        <v>3.9558832244663951E-2</v>
      </c>
      <c r="G37" s="36">
        <v>9.8440786963081797E-2</v>
      </c>
      <c r="H37" s="36">
        <f ca="1">Tabel_Core.accdb3[[#This Row],[Indicator]]-SUM(Tabel_Core.accdb3[[#This Row],[Money market]:[Banking sector]])</f>
        <v>-0.13651305594270047</v>
      </c>
    </row>
    <row r="38" spans="1:8" x14ac:dyDescent="0.25">
      <c r="A38" s="4">
        <v>37857</v>
      </c>
      <c r="B38" s="36">
        <v>0.15510128284105335</v>
      </c>
      <c r="C38" s="36">
        <v>3.8712585662037891E-2</v>
      </c>
      <c r="D38" s="36">
        <v>3.9201263652337462E-2</v>
      </c>
      <c r="E38" s="36">
        <v>7.1530482169756437E-2</v>
      </c>
      <c r="F38" s="36">
        <v>4.5140714517709325E-2</v>
      </c>
      <c r="G38" s="36">
        <v>0.10801569230784194</v>
      </c>
      <c r="H38" s="36">
        <f ca="1">Tabel_Core.accdb3[[#This Row],[Indicator]]-SUM(Tabel_Core.accdb3[[#This Row],[Money market]:[Banking sector]])</f>
        <v>-0.14749945546862969</v>
      </c>
    </row>
    <row r="39" spans="1:8" x14ac:dyDescent="0.25">
      <c r="A39" s="4">
        <v>37864</v>
      </c>
      <c r="B39" s="36">
        <v>0.14606502677888525</v>
      </c>
      <c r="C39" s="36">
        <v>3.4536537553512915E-2</v>
      </c>
      <c r="D39" s="36">
        <v>3.5574556518684901E-2</v>
      </c>
      <c r="E39" s="36">
        <v>7.0104242775819794E-2</v>
      </c>
      <c r="F39" s="36">
        <v>3.8012873184628301E-2</v>
      </c>
      <c r="G39" s="36">
        <v>0.10693981977709224</v>
      </c>
      <c r="H39" s="36">
        <f ca="1">Tabel_Core.accdb3[[#This Row],[Indicator]]-SUM(Tabel_Core.accdb3[[#This Row],[Money market]:[Banking sector]])</f>
        <v>-0.13910300303085296</v>
      </c>
    </row>
    <row r="40" spans="1:8" x14ac:dyDescent="0.25">
      <c r="A40" s="4">
        <v>37871</v>
      </c>
      <c r="B40" s="36">
        <v>0.14610253537417789</v>
      </c>
      <c r="C40" s="36">
        <v>3.2330919739279207E-2</v>
      </c>
      <c r="D40" s="36">
        <v>3.994543127397486E-2</v>
      </c>
      <c r="E40" s="36">
        <v>7.5755398974835353E-2</v>
      </c>
      <c r="F40" s="36">
        <v>4.5380559032816389E-2</v>
      </c>
      <c r="G40" s="36">
        <v>0.10542083963565316</v>
      </c>
      <c r="H40" s="36">
        <f ca="1">Tabel_Core.accdb3[[#This Row],[Indicator]]-SUM(Tabel_Core.accdb3[[#This Row],[Money market]:[Banking sector]])</f>
        <v>-0.15273061328238108</v>
      </c>
    </row>
    <row r="41" spans="1:8" x14ac:dyDescent="0.25">
      <c r="A41" s="4">
        <v>37878</v>
      </c>
      <c r="B41" s="36">
        <v>0.14383077184299126</v>
      </c>
      <c r="C41" s="36">
        <v>2.8974331766223372E-2</v>
      </c>
      <c r="D41" s="36">
        <v>3.8257005916083477E-2</v>
      </c>
      <c r="E41" s="36">
        <v>7.808561130891209E-2</v>
      </c>
      <c r="F41" s="36">
        <v>5.0969616038499511E-2</v>
      </c>
      <c r="G41" s="36">
        <v>0.10562041141557847</v>
      </c>
      <c r="H41" s="36">
        <f ca="1">Tabel_Core.accdb3[[#This Row],[Indicator]]-SUM(Tabel_Core.accdb3[[#This Row],[Money market]:[Banking sector]])</f>
        <v>-0.15807620460230565</v>
      </c>
    </row>
    <row r="42" spans="1:8" x14ac:dyDescent="0.25">
      <c r="A42" s="4">
        <v>37885</v>
      </c>
      <c r="B42" s="36">
        <v>0.12595150026637697</v>
      </c>
      <c r="C42" s="36">
        <v>2.4865403873049034E-2</v>
      </c>
      <c r="D42" s="36">
        <v>3.6648392266392313E-2</v>
      </c>
      <c r="E42" s="36">
        <v>7.2089591950219148E-2</v>
      </c>
      <c r="F42" s="36">
        <v>4.7257017272622555E-2</v>
      </c>
      <c r="G42" s="36">
        <v>8.9431244892713216E-2</v>
      </c>
      <c r="H42" s="36">
        <f ca="1">Tabel_Core.accdb3[[#This Row],[Indicator]]-SUM(Tabel_Core.accdb3[[#This Row],[Money market]:[Banking sector]])</f>
        <v>-0.14434014998861927</v>
      </c>
    </row>
    <row r="43" spans="1:8" x14ac:dyDescent="0.25">
      <c r="A43" s="4">
        <v>37892</v>
      </c>
      <c r="B43" s="36">
        <v>0.13132906525859747</v>
      </c>
      <c r="C43" s="36">
        <v>2.4647213707468398E-2</v>
      </c>
      <c r="D43" s="36">
        <v>3.6291901397022638E-2</v>
      </c>
      <c r="E43" s="36">
        <v>8.2358306682627461E-2</v>
      </c>
      <c r="F43" s="36">
        <v>5.0184424957352293E-2</v>
      </c>
      <c r="G43" s="36">
        <v>8.9781984779658611E-2</v>
      </c>
      <c r="H43" s="36">
        <f ca="1">Tabel_Core.accdb3[[#This Row],[Indicator]]-SUM(Tabel_Core.accdb3[[#This Row],[Money market]:[Banking sector]])</f>
        <v>-0.1519347662655319</v>
      </c>
    </row>
    <row r="44" spans="1:8" x14ac:dyDescent="0.25">
      <c r="A44" s="4">
        <v>37899</v>
      </c>
      <c r="B44" s="36">
        <v>0.13052622861128538</v>
      </c>
      <c r="C44" s="36">
        <v>2.3622132824833032E-2</v>
      </c>
      <c r="D44" s="36">
        <v>3.6490738928495761E-2</v>
      </c>
      <c r="E44" s="36">
        <v>8.591655265624161E-2</v>
      </c>
      <c r="F44" s="36">
        <v>5.4069766869145358E-2</v>
      </c>
      <c r="G44" s="36">
        <v>8.8475175086750943E-2</v>
      </c>
      <c r="H44" s="36">
        <f ca="1">Tabel_Core.accdb3[[#This Row],[Indicator]]-SUM(Tabel_Core.accdb3[[#This Row],[Money market]:[Banking sector]])</f>
        <v>-0.15804813775418131</v>
      </c>
    </row>
    <row r="45" spans="1:8" x14ac:dyDescent="0.25">
      <c r="A45" s="4">
        <v>37906</v>
      </c>
      <c r="B45" s="36">
        <v>0.12358341256087088</v>
      </c>
      <c r="C45" s="36">
        <v>2.6221752577309302E-2</v>
      </c>
      <c r="D45" s="36">
        <v>3.4638662742049665E-2</v>
      </c>
      <c r="E45" s="36">
        <v>8.4655911009598697E-2</v>
      </c>
      <c r="F45" s="36">
        <v>5.3260467809545908E-2</v>
      </c>
      <c r="G45" s="36">
        <v>8.4033741077242305E-2</v>
      </c>
      <c r="H45" s="36">
        <f ca="1">Tabel_Core.accdb3[[#This Row],[Indicator]]-SUM(Tabel_Core.accdb3[[#This Row],[Money market]:[Banking sector]])</f>
        <v>-0.15922712265487501</v>
      </c>
    </row>
    <row r="46" spans="1:8" x14ac:dyDescent="0.25">
      <c r="A46" s="4">
        <v>37913</v>
      </c>
      <c r="B46" s="36">
        <v>0.13016869390336014</v>
      </c>
      <c r="C46" s="36">
        <v>3.1454052360686678E-2</v>
      </c>
      <c r="D46" s="36">
        <v>3.7979542248712146E-2</v>
      </c>
      <c r="E46" s="36">
        <v>9.2188798906968142E-2</v>
      </c>
      <c r="F46" s="36">
        <v>5.6730586315716147E-2</v>
      </c>
      <c r="G46" s="36">
        <v>8.7848854424775538E-2</v>
      </c>
      <c r="H46" s="36">
        <f ca="1">Tabel_Core.accdb3[[#This Row],[Indicator]]-SUM(Tabel_Core.accdb3[[#This Row],[Money market]:[Banking sector]])</f>
        <v>-0.17603314035349851</v>
      </c>
    </row>
    <row r="47" spans="1:8" x14ac:dyDescent="0.25">
      <c r="A47" s="4">
        <v>37920</v>
      </c>
      <c r="B47" s="36">
        <v>0.12859744384320887</v>
      </c>
      <c r="C47" s="36">
        <v>3.4087086148564781E-2</v>
      </c>
      <c r="D47" s="36">
        <v>3.7935740842687436E-2</v>
      </c>
      <c r="E47" s="36">
        <v>9.1221705942488795E-2</v>
      </c>
      <c r="F47" s="36">
        <v>5.6898970175844901E-2</v>
      </c>
      <c r="G47" s="36">
        <v>8.9342727541987438E-2</v>
      </c>
      <c r="H47" s="36">
        <f ca="1">Tabel_Core.accdb3[[#This Row],[Indicator]]-SUM(Tabel_Core.accdb3[[#This Row],[Money market]:[Banking sector]])</f>
        <v>-0.18088878680836445</v>
      </c>
    </row>
    <row r="48" spans="1:8" x14ac:dyDescent="0.25">
      <c r="A48" s="4">
        <v>37927</v>
      </c>
      <c r="B48" s="36">
        <v>0.11188012256728548</v>
      </c>
      <c r="C48" s="36">
        <v>3.684827278293841E-2</v>
      </c>
      <c r="D48" s="36">
        <v>3.4465744844641176E-2</v>
      </c>
      <c r="E48" s="36">
        <v>7.8893400207853265E-2</v>
      </c>
      <c r="F48" s="36">
        <v>4.7548527495131228E-2</v>
      </c>
      <c r="G48" s="36">
        <v>8.430695767810166E-2</v>
      </c>
      <c r="H48" s="36">
        <f ca="1">Tabel_Core.accdb3[[#This Row],[Indicator]]-SUM(Tabel_Core.accdb3[[#This Row],[Money market]:[Banking sector]])</f>
        <v>-0.17018278044138024</v>
      </c>
    </row>
    <row r="49" spans="1:8" x14ac:dyDescent="0.25">
      <c r="A49" s="4">
        <v>37934</v>
      </c>
      <c r="B49" s="36">
        <v>0.11224652865989715</v>
      </c>
      <c r="C49" s="36">
        <v>3.9544608219169622E-2</v>
      </c>
      <c r="D49" s="36">
        <v>3.8950632660249951E-2</v>
      </c>
      <c r="E49" s="36">
        <v>8.2511705458373136E-2</v>
      </c>
      <c r="F49" s="36">
        <v>4.234423181317503E-2</v>
      </c>
      <c r="G49" s="36">
        <v>8.3774287996929556E-2</v>
      </c>
      <c r="H49" s="36">
        <f ca="1">Tabel_Core.accdb3[[#This Row],[Indicator]]-SUM(Tabel_Core.accdb3[[#This Row],[Money market]:[Banking sector]])</f>
        <v>-0.17487893748800015</v>
      </c>
    </row>
    <row r="50" spans="1:8" x14ac:dyDescent="0.25">
      <c r="A50" s="4">
        <v>37941</v>
      </c>
      <c r="B50" s="36">
        <v>0.10201784085624122</v>
      </c>
      <c r="C50" s="36">
        <v>3.7010329955266374E-2</v>
      </c>
      <c r="D50" s="36">
        <v>3.7363190497352657E-2</v>
      </c>
      <c r="E50" s="36">
        <v>7.241575851833551E-2</v>
      </c>
      <c r="F50" s="36">
        <v>3.5603789134755898E-2</v>
      </c>
      <c r="G50" s="36">
        <v>8.2232451006606908E-2</v>
      </c>
      <c r="H50" s="36">
        <f ca="1">Tabel_Core.accdb3[[#This Row],[Indicator]]-SUM(Tabel_Core.accdb3[[#This Row],[Money market]:[Banking sector]])</f>
        <v>-0.16260767825607614</v>
      </c>
    </row>
    <row r="51" spans="1:8" x14ac:dyDescent="0.25">
      <c r="A51" s="4">
        <v>37948</v>
      </c>
      <c r="B51" s="36">
        <v>9.0782278141872577E-2</v>
      </c>
      <c r="C51" s="36">
        <v>3.3625152478218297E-2</v>
      </c>
      <c r="D51" s="36">
        <v>3.6318190663801098E-2</v>
      </c>
      <c r="E51" s="36">
        <v>6.069880367109106E-2</v>
      </c>
      <c r="F51" s="36">
        <v>3.6112769669573858E-2</v>
      </c>
      <c r="G51" s="36">
        <v>7.6611821720417667E-2</v>
      </c>
      <c r="H51" s="36">
        <f ca="1">Tabel_Core.accdb3[[#This Row],[Indicator]]-SUM(Tabel_Core.accdb3[[#This Row],[Money market]:[Banking sector]])</f>
        <v>-0.15258446006122939</v>
      </c>
    </row>
    <row r="52" spans="1:8" x14ac:dyDescent="0.25">
      <c r="A52" s="4">
        <v>37955</v>
      </c>
      <c r="B52" s="36">
        <v>8.4343229825810884E-2</v>
      </c>
      <c r="C52" s="36">
        <v>2.7978849625357526E-2</v>
      </c>
      <c r="D52" s="36">
        <v>3.3626351196947325E-2</v>
      </c>
      <c r="E52" s="36">
        <v>5.5106769173592959E-2</v>
      </c>
      <c r="F52" s="36">
        <v>3.4177242271939093E-2</v>
      </c>
      <c r="G52" s="36">
        <v>7.2128696511470997E-2</v>
      </c>
      <c r="H52" s="36">
        <f ca="1">Tabel_Core.accdb3[[#This Row],[Indicator]]-SUM(Tabel_Core.accdb3[[#This Row],[Money market]:[Banking sector]])</f>
        <v>-0.13867467895349703</v>
      </c>
    </row>
    <row r="53" spans="1:8" x14ac:dyDescent="0.25">
      <c r="A53" s="4">
        <v>37962</v>
      </c>
      <c r="B53" s="36">
        <v>7.2719187949323208E-2</v>
      </c>
      <c r="C53" s="36">
        <v>2.2777027745668726E-2</v>
      </c>
      <c r="D53" s="36">
        <v>2.9448596127297742E-2</v>
      </c>
      <c r="E53" s="36">
        <v>4.1362889793091301E-2</v>
      </c>
      <c r="F53" s="36">
        <v>3.1417594058420498E-2</v>
      </c>
      <c r="G53" s="36">
        <v>6.7541170478358364E-2</v>
      </c>
      <c r="H53" s="36">
        <f ca="1">Tabel_Core.accdb3[[#This Row],[Indicator]]-SUM(Tabel_Core.accdb3[[#This Row],[Money market]:[Banking sector]])</f>
        <v>-0.11982809025351344</v>
      </c>
    </row>
    <row r="54" spans="1:8" x14ac:dyDescent="0.25">
      <c r="A54" s="4">
        <v>37969</v>
      </c>
      <c r="B54" s="36">
        <v>7.4662549148097015E-2</v>
      </c>
      <c r="C54" s="36">
        <v>2.3432139599945015E-2</v>
      </c>
      <c r="D54" s="36">
        <v>3.1353127669513502E-2</v>
      </c>
      <c r="E54" s="36">
        <v>4.7664621906366354E-2</v>
      </c>
      <c r="F54" s="36">
        <v>2.7227695130255875E-2</v>
      </c>
      <c r="G54" s="36">
        <v>6.2303102025487896E-2</v>
      </c>
      <c r="H54" s="36">
        <f ca="1">Tabel_Core.accdb3[[#This Row],[Indicator]]-SUM(Tabel_Core.accdb3[[#This Row],[Money market]:[Banking sector]])</f>
        <v>-0.11731813718347163</v>
      </c>
    </row>
    <row r="55" spans="1:8" x14ac:dyDescent="0.25">
      <c r="A55" s="4">
        <v>37976</v>
      </c>
      <c r="B55" s="36">
        <v>8.1037369547887095E-2</v>
      </c>
      <c r="C55" s="36">
        <v>2.3734898548664504E-2</v>
      </c>
      <c r="D55" s="36">
        <v>3.0022569494918667E-2</v>
      </c>
      <c r="E55" s="36">
        <v>5.6726974252249873E-2</v>
      </c>
      <c r="F55" s="36">
        <v>2.1453446273194968E-2</v>
      </c>
      <c r="G55" s="36">
        <v>6.5740919211066076E-2</v>
      </c>
      <c r="H55" s="36">
        <f ca="1">Tabel_Core.accdb3[[#This Row],[Indicator]]-SUM(Tabel_Core.accdb3[[#This Row],[Money market]:[Banking sector]])</f>
        <v>-0.11664143823220696</v>
      </c>
    </row>
    <row r="56" spans="1:8" x14ac:dyDescent="0.25">
      <c r="A56" s="4">
        <v>37983</v>
      </c>
      <c r="B56" s="36">
        <v>7.9679746872960547E-2</v>
      </c>
      <c r="C56" s="36">
        <v>2.2644314435638725E-2</v>
      </c>
      <c r="D56" s="36">
        <v>2.6491631313587609E-2</v>
      </c>
      <c r="E56" s="36">
        <v>5.5935113347044013E-2</v>
      </c>
      <c r="F56" s="36">
        <v>1.5289682759075888E-2</v>
      </c>
      <c r="G56" s="36">
        <v>6.9513497717049802E-2</v>
      </c>
      <c r="H56" s="36">
        <f ca="1">Tabel_Core.accdb3[[#This Row],[Indicator]]-SUM(Tabel_Core.accdb3[[#This Row],[Money market]:[Banking sector]])</f>
        <v>-0.11019449269943547</v>
      </c>
    </row>
    <row r="57" spans="1:8" x14ac:dyDescent="0.25">
      <c r="A57" s="4">
        <v>37990</v>
      </c>
      <c r="B57" s="36">
        <v>7.9776114797183939E-2</v>
      </c>
      <c r="C57" s="36">
        <v>2.1693925019147499E-2</v>
      </c>
      <c r="D57" s="36">
        <v>2.6870457031564727E-2</v>
      </c>
      <c r="E57" s="36">
        <v>6.0826105048680593E-2</v>
      </c>
      <c r="F57" s="36">
        <v>1.3402507234077772E-2</v>
      </c>
      <c r="G57" s="36">
        <v>7.0096483786609237E-2</v>
      </c>
      <c r="H57" s="36">
        <f ca="1">Tabel_Core.accdb3[[#This Row],[Indicator]]-SUM(Tabel_Core.accdb3[[#This Row],[Money market]:[Banking sector]])</f>
        <v>-0.1131133633228959</v>
      </c>
    </row>
    <row r="58" spans="1:8" x14ac:dyDescent="0.25">
      <c r="A58" s="4">
        <v>37997</v>
      </c>
      <c r="B58" s="36">
        <v>7.5481659422226816E-2</v>
      </c>
      <c r="C58" s="36">
        <v>2.2500315562681138E-2</v>
      </c>
      <c r="D58" s="36">
        <v>2.6607526618674861E-2</v>
      </c>
      <c r="E58" s="36">
        <v>5.4712998355207654E-2</v>
      </c>
      <c r="F58" s="36">
        <v>1.6925967827849608E-2</v>
      </c>
      <c r="G58" s="36">
        <v>7.6209024221326069E-2</v>
      </c>
      <c r="H58" s="36">
        <f ca="1">Tabel_Core.accdb3[[#This Row],[Indicator]]-SUM(Tabel_Core.accdb3[[#This Row],[Money market]:[Banking sector]])</f>
        <v>-0.12147417316351253</v>
      </c>
    </row>
    <row r="59" spans="1:8" x14ac:dyDescent="0.25">
      <c r="A59" s="4">
        <v>38004</v>
      </c>
      <c r="B59" s="36">
        <v>6.991923184869997E-2</v>
      </c>
      <c r="C59" s="36">
        <v>2.4716681981928793E-2</v>
      </c>
      <c r="D59" s="36">
        <v>2.743598130431155E-2</v>
      </c>
      <c r="E59" s="36">
        <v>5.1361414720717272E-2</v>
      </c>
      <c r="F59" s="36">
        <v>2.02562289195432E-2</v>
      </c>
      <c r="G59" s="36">
        <v>7.4133876071092147E-2</v>
      </c>
      <c r="H59" s="36">
        <f ca="1">Tabel_Core.accdb3[[#This Row],[Indicator]]-SUM(Tabel_Core.accdb3[[#This Row],[Money market]:[Banking sector]])</f>
        <v>-0.12798495114889299</v>
      </c>
    </row>
    <row r="60" spans="1:8" x14ac:dyDescent="0.25">
      <c r="A60" s="4">
        <v>38011</v>
      </c>
      <c r="B60" s="36">
        <v>7.2366321375159637E-2</v>
      </c>
      <c r="C60" s="36">
        <v>2.7967184649332427E-2</v>
      </c>
      <c r="D60" s="36">
        <v>2.9923390788412534E-2</v>
      </c>
      <c r="E60" s="36">
        <v>5.8219056225646951E-2</v>
      </c>
      <c r="F60" s="36">
        <v>2.7482595410654998E-2</v>
      </c>
      <c r="G60" s="36">
        <v>7.2845125661090304E-2</v>
      </c>
      <c r="H60" s="36">
        <f ca="1">Tabel_Core.accdb3[[#This Row],[Indicator]]-SUM(Tabel_Core.accdb3[[#This Row],[Money market]:[Banking sector]])</f>
        <v>-0.14407103135997759</v>
      </c>
    </row>
    <row r="61" spans="1:8" x14ac:dyDescent="0.25">
      <c r="A61" s="4">
        <v>38018</v>
      </c>
      <c r="B61" s="36">
        <v>7.4706368273623397E-2</v>
      </c>
      <c r="C61" s="36">
        <v>3.4183046144600812E-2</v>
      </c>
      <c r="D61" s="36">
        <v>3.0425658057783633E-2</v>
      </c>
      <c r="E61" s="36">
        <v>5.59061478911798E-2</v>
      </c>
      <c r="F61" s="36">
        <v>3.9805243731366832E-2</v>
      </c>
      <c r="G61" s="36">
        <v>7.7671930256525676E-2</v>
      </c>
      <c r="H61" s="36">
        <f ca="1">Tabel_Core.accdb3[[#This Row],[Indicator]]-SUM(Tabel_Core.accdb3[[#This Row],[Money market]:[Banking sector]])</f>
        <v>-0.16328565780783336</v>
      </c>
    </row>
    <row r="62" spans="1:8" x14ac:dyDescent="0.25">
      <c r="A62" s="4">
        <v>38025</v>
      </c>
      <c r="B62" s="36">
        <v>7.095277363693081E-2</v>
      </c>
      <c r="C62" s="36">
        <v>3.1404666557429899E-2</v>
      </c>
      <c r="D62" s="36">
        <v>2.5614580520593802E-2</v>
      </c>
      <c r="E62" s="36">
        <v>5.6047373684604704E-2</v>
      </c>
      <c r="F62" s="36">
        <v>3.8925164182864222E-2</v>
      </c>
      <c r="G62" s="36">
        <v>7.280371393499957E-2</v>
      </c>
      <c r="H62" s="36">
        <f ca="1">Tabel_Core.accdb3[[#This Row],[Indicator]]-SUM(Tabel_Core.accdb3[[#This Row],[Money market]:[Banking sector]])</f>
        <v>-0.15384272524356141</v>
      </c>
    </row>
    <row r="63" spans="1:8" x14ac:dyDescent="0.25">
      <c r="A63" s="4">
        <v>38032</v>
      </c>
      <c r="B63" s="36">
        <v>6.5987646853859674E-2</v>
      </c>
      <c r="C63" s="36">
        <v>3.1416977153586823E-2</v>
      </c>
      <c r="D63" s="36">
        <v>2.4225924723883657E-2</v>
      </c>
      <c r="E63" s="36">
        <v>4.8366371183327733E-2</v>
      </c>
      <c r="F63" s="36">
        <v>3.8503827924822522E-2</v>
      </c>
      <c r="G63" s="36">
        <v>7.3023583325853153E-2</v>
      </c>
      <c r="H63" s="36">
        <f ca="1">Tabel_Core.accdb3[[#This Row],[Indicator]]-SUM(Tabel_Core.accdb3[[#This Row],[Money market]:[Banking sector]])</f>
        <v>-0.14954903745761422</v>
      </c>
    </row>
    <row r="64" spans="1:8" x14ac:dyDescent="0.25">
      <c r="A64" s="4">
        <v>38039</v>
      </c>
      <c r="B64" s="36">
        <v>5.8509968839040943E-2</v>
      </c>
      <c r="C64" s="36">
        <v>2.9054291055848863E-2</v>
      </c>
      <c r="D64" s="36">
        <v>2.4769756296714535E-2</v>
      </c>
      <c r="E64" s="36">
        <v>3.7540203345594304E-2</v>
      </c>
      <c r="F64" s="36">
        <v>3.6227313499928304E-2</v>
      </c>
      <c r="G64" s="36">
        <v>7.2463172962548408E-2</v>
      </c>
      <c r="H64" s="36">
        <f ca="1">Tabel_Core.accdb3[[#This Row],[Indicator]]-SUM(Tabel_Core.accdb3[[#This Row],[Money market]:[Banking sector]])</f>
        <v>-0.14154476832159349</v>
      </c>
    </row>
    <row r="65" spans="1:8" x14ac:dyDescent="0.25">
      <c r="A65" s="4">
        <v>38046</v>
      </c>
      <c r="B65" s="36">
        <v>4.9326219405264722E-2</v>
      </c>
      <c r="C65" s="36">
        <v>2.3795087150032073E-2</v>
      </c>
      <c r="D65" s="36">
        <v>2.0240172125362915E-2</v>
      </c>
      <c r="E65" s="36">
        <v>3.1838364246603093E-2</v>
      </c>
      <c r="F65" s="36">
        <v>2.5629846124574206E-2</v>
      </c>
      <c r="G65" s="36">
        <v>6.6657600639359257E-2</v>
      </c>
      <c r="H65" s="36">
        <f ca="1">Tabel_Core.accdb3[[#This Row],[Indicator]]-SUM(Tabel_Core.accdb3[[#This Row],[Money market]:[Banking sector]])</f>
        <v>-0.11883485088066684</v>
      </c>
    </row>
    <row r="66" spans="1:8" x14ac:dyDescent="0.25">
      <c r="A66" s="4">
        <v>38053</v>
      </c>
      <c r="B66" s="36">
        <v>4.9478797894537484E-2</v>
      </c>
      <c r="C66" s="36">
        <v>2.7300795752868499E-2</v>
      </c>
      <c r="D66" s="36">
        <v>2.4215721157735078E-2</v>
      </c>
      <c r="E66" s="36">
        <v>2.8324390940784303E-2</v>
      </c>
      <c r="F66" s="36">
        <v>2.9445064512285825E-2</v>
      </c>
      <c r="G66" s="36">
        <v>6.6318852562285438E-2</v>
      </c>
      <c r="H66" s="36">
        <f ca="1">Tabel_Core.accdb3[[#This Row],[Indicator]]-SUM(Tabel_Core.accdb3[[#This Row],[Money market]:[Banking sector]])</f>
        <v>-0.12612602703142164</v>
      </c>
    </row>
    <row r="67" spans="1:8" x14ac:dyDescent="0.25">
      <c r="A67" s="4">
        <v>38060</v>
      </c>
      <c r="B67" s="36">
        <v>5.0859082483055942E-2</v>
      </c>
      <c r="C67" s="36">
        <v>2.5497190689569533E-2</v>
      </c>
      <c r="D67" s="36">
        <v>2.5083882947087834E-2</v>
      </c>
      <c r="E67" s="36">
        <v>3.1912226264487635E-2</v>
      </c>
      <c r="F67" s="36">
        <v>3.6796280305242506E-2</v>
      </c>
      <c r="G67" s="36">
        <v>6.6634778019395116E-2</v>
      </c>
      <c r="H67" s="36">
        <f ca="1">Tabel_Core.accdb3[[#This Row],[Indicator]]-SUM(Tabel_Core.accdb3[[#This Row],[Money market]:[Banking sector]])</f>
        <v>-0.1350652757427267</v>
      </c>
    </row>
    <row r="68" spans="1:8" x14ac:dyDescent="0.25">
      <c r="A68" s="4">
        <v>38067</v>
      </c>
      <c r="B68" s="36">
        <v>5.0209831295558102E-2</v>
      </c>
      <c r="C68" s="36">
        <v>2.6645929207645375E-2</v>
      </c>
      <c r="D68" s="36">
        <v>2.2245546458308507E-2</v>
      </c>
      <c r="E68" s="36">
        <v>3.3673618553743921E-2</v>
      </c>
      <c r="F68" s="36">
        <v>3.7170788515351723E-2</v>
      </c>
      <c r="G68" s="36">
        <v>6.8295228185740159E-2</v>
      </c>
      <c r="H68" s="36">
        <f ca="1">Tabel_Core.accdb3[[#This Row],[Indicator]]-SUM(Tabel_Core.accdb3[[#This Row],[Money market]:[Banking sector]])</f>
        <v>-0.13782127962523155</v>
      </c>
    </row>
    <row r="69" spans="1:8" x14ac:dyDescent="0.25">
      <c r="A69" s="4">
        <v>38074</v>
      </c>
      <c r="B69" s="36">
        <v>5.3568845104148388E-2</v>
      </c>
      <c r="C69" s="36">
        <v>2.963555756010465E-2</v>
      </c>
      <c r="D69" s="36">
        <v>2.3862050920707797E-2</v>
      </c>
      <c r="E69" s="36">
        <v>4.0519596657774909E-2</v>
      </c>
      <c r="F69" s="36">
        <v>4.1488735479064356E-2</v>
      </c>
      <c r="G69" s="36">
        <v>7.4058113542745135E-2</v>
      </c>
      <c r="H69" s="36">
        <f ca="1">Tabel_Core.accdb3[[#This Row],[Indicator]]-SUM(Tabel_Core.accdb3[[#This Row],[Money market]:[Banking sector]])</f>
        <v>-0.15599520905624845</v>
      </c>
    </row>
    <row r="70" spans="1:8" x14ac:dyDescent="0.25">
      <c r="A70" s="4">
        <v>38081</v>
      </c>
      <c r="B70" s="36">
        <v>5.1143923142309575E-2</v>
      </c>
      <c r="C70" s="36">
        <v>3.0263215672210034E-2</v>
      </c>
      <c r="D70" s="36">
        <v>2.3517096034524364E-2</v>
      </c>
      <c r="E70" s="36">
        <v>4.2821335443691502E-2</v>
      </c>
      <c r="F70" s="36">
        <v>3.7059971895897173E-2</v>
      </c>
      <c r="G70" s="36">
        <v>7.6194666419335144E-2</v>
      </c>
      <c r="H70" s="36">
        <f ca="1">Tabel_Core.accdb3[[#This Row],[Indicator]]-SUM(Tabel_Core.accdb3[[#This Row],[Money market]:[Banking sector]])</f>
        <v>-0.15871236232334862</v>
      </c>
    </row>
    <row r="71" spans="1:8" x14ac:dyDescent="0.25">
      <c r="A71" s="4">
        <v>38088</v>
      </c>
      <c r="B71" s="36">
        <v>4.951818826072605E-2</v>
      </c>
      <c r="C71" s="36">
        <v>3.3370161719597988E-2</v>
      </c>
      <c r="D71" s="36">
        <v>2.2999210464051491E-2</v>
      </c>
      <c r="E71" s="36">
        <v>4.4579877239643642E-2</v>
      </c>
      <c r="F71" s="36">
        <v>3.3142288885156829E-2</v>
      </c>
      <c r="G71" s="36">
        <v>7.3503420608721268E-2</v>
      </c>
      <c r="H71" s="36">
        <f ca="1">Tabel_Core.accdb3[[#This Row],[Indicator]]-SUM(Tabel_Core.accdb3[[#This Row],[Money market]:[Banking sector]])</f>
        <v>-0.15807677065644518</v>
      </c>
    </row>
    <row r="72" spans="1:8" x14ac:dyDescent="0.25">
      <c r="A72" s="4">
        <v>38095</v>
      </c>
      <c r="B72" s="36">
        <v>4.850267917123248E-2</v>
      </c>
      <c r="C72" s="36">
        <v>3.1762008729007425E-2</v>
      </c>
      <c r="D72" s="36">
        <v>2.3398767912464542E-2</v>
      </c>
      <c r="E72" s="36">
        <v>4.4583629148643104E-2</v>
      </c>
      <c r="F72" s="36">
        <v>3.1231303681545062E-2</v>
      </c>
      <c r="G72" s="36">
        <v>6.7326357811318724E-2</v>
      </c>
      <c r="H72" s="36">
        <f ca="1">Tabel_Core.accdb3[[#This Row],[Indicator]]-SUM(Tabel_Core.accdb3[[#This Row],[Money market]:[Banking sector]])</f>
        <v>-0.14979938811174637</v>
      </c>
    </row>
    <row r="73" spans="1:8" x14ac:dyDescent="0.25">
      <c r="A73" s="4">
        <v>38102</v>
      </c>
      <c r="B73" s="36">
        <v>4.7149801131393346E-2</v>
      </c>
      <c r="C73" s="36">
        <v>2.9964892502617281E-2</v>
      </c>
      <c r="D73" s="36">
        <v>2.1826159815227533E-2</v>
      </c>
      <c r="E73" s="36">
        <v>4.1698342355513E-2</v>
      </c>
      <c r="F73" s="36">
        <v>2.9361150362298531E-2</v>
      </c>
      <c r="G73" s="36">
        <v>5.7145995908327273E-2</v>
      </c>
      <c r="H73" s="36">
        <f ca="1">Tabel_Core.accdb3[[#This Row],[Indicator]]-SUM(Tabel_Core.accdb3[[#This Row],[Money market]:[Banking sector]])</f>
        <v>-0.13284673981259026</v>
      </c>
    </row>
    <row r="74" spans="1:8" x14ac:dyDescent="0.25">
      <c r="A74" s="4">
        <v>38109</v>
      </c>
      <c r="B74" s="36">
        <v>4.7758985120343267E-2</v>
      </c>
      <c r="C74" s="36">
        <v>2.7229540570864214E-2</v>
      </c>
      <c r="D74" s="36">
        <v>1.5704653034262262E-2</v>
      </c>
      <c r="E74" s="36">
        <v>4.1968015013201174E-2</v>
      </c>
      <c r="F74" s="36">
        <v>3.1164412026562269E-2</v>
      </c>
      <c r="G74" s="36">
        <v>5.1398390142068581E-2</v>
      </c>
      <c r="H74" s="36">
        <f ca="1">Tabel_Core.accdb3[[#This Row],[Indicator]]-SUM(Tabel_Core.accdb3[[#This Row],[Money market]:[Banking sector]])</f>
        <v>-0.11970602566661523</v>
      </c>
    </row>
    <row r="75" spans="1:8" x14ac:dyDescent="0.25">
      <c r="A75" s="4">
        <v>38116</v>
      </c>
      <c r="B75" s="36">
        <v>5.0897521145661317E-2</v>
      </c>
      <c r="C75" s="36">
        <v>2.6116121271946062E-2</v>
      </c>
      <c r="D75" s="36">
        <v>1.6595286406983135E-2</v>
      </c>
      <c r="E75" s="36">
        <v>3.8596890111108881E-2</v>
      </c>
      <c r="F75" s="36">
        <v>3.3023572808712577E-2</v>
      </c>
      <c r="G75" s="36">
        <v>5.4444511970062781E-2</v>
      </c>
      <c r="H75" s="36">
        <f ca="1">Tabel_Core.accdb3[[#This Row],[Indicator]]-SUM(Tabel_Core.accdb3[[#This Row],[Money market]:[Banking sector]])</f>
        <v>-0.11787886142315213</v>
      </c>
    </row>
    <row r="76" spans="1:8" x14ac:dyDescent="0.25">
      <c r="A76" s="4">
        <v>38123</v>
      </c>
      <c r="B76" s="36">
        <v>5.5197585994088499E-2</v>
      </c>
      <c r="C76" s="36">
        <v>2.7660661974771378E-2</v>
      </c>
      <c r="D76" s="36">
        <v>1.6717512353931058E-2</v>
      </c>
      <c r="E76" s="36">
        <v>4.2280298730781346E-2</v>
      </c>
      <c r="F76" s="36">
        <v>3.8786594240275821E-2</v>
      </c>
      <c r="G76" s="36">
        <v>5.8233195301238688E-2</v>
      </c>
      <c r="H76" s="36">
        <f ca="1">Tabel_Core.accdb3[[#This Row],[Indicator]]-SUM(Tabel_Core.accdb3[[#This Row],[Money market]:[Banking sector]])</f>
        <v>-0.12848067660690979</v>
      </c>
    </row>
    <row r="77" spans="1:8" x14ac:dyDescent="0.25">
      <c r="A77" s="4">
        <v>38130</v>
      </c>
      <c r="B77" s="36">
        <v>5.8505771654206923E-2</v>
      </c>
      <c r="C77" s="36">
        <v>2.8008772826412245E-2</v>
      </c>
      <c r="D77" s="36">
        <v>2.0602322731367542E-2</v>
      </c>
      <c r="E77" s="36">
        <v>4.2734261733572684E-2</v>
      </c>
      <c r="F77" s="36">
        <v>4.0632018878741571E-2</v>
      </c>
      <c r="G77" s="36">
        <v>6.6662815047974763E-2</v>
      </c>
      <c r="H77" s="36">
        <f ca="1">Tabel_Core.accdb3[[#This Row],[Indicator]]-SUM(Tabel_Core.accdb3[[#This Row],[Money market]:[Banking sector]])</f>
        <v>-0.14013441956386188</v>
      </c>
    </row>
    <row r="78" spans="1:8" x14ac:dyDescent="0.25">
      <c r="A78" s="4">
        <v>38137</v>
      </c>
      <c r="B78" s="36">
        <v>5.5996909929251347E-2</v>
      </c>
      <c r="C78" s="36">
        <v>2.4342581426952253E-2</v>
      </c>
      <c r="D78" s="36">
        <v>2.3757176342580413E-2</v>
      </c>
      <c r="E78" s="36">
        <v>3.7280362323374824E-2</v>
      </c>
      <c r="F78" s="36">
        <v>3.7775232953204278E-2</v>
      </c>
      <c r="G78" s="36">
        <v>6.4998013121960588E-2</v>
      </c>
      <c r="H78" s="36">
        <f ca="1">Tabel_Core.accdb3[[#This Row],[Indicator]]-SUM(Tabel_Core.accdb3[[#This Row],[Money market]:[Banking sector]])</f>
        <v>-0.13215645623882102</v>
      </c>
    </row>
    <row r="79" spans="1:8" x14ac:dyDescent="0.25">
      <c r="A79" s="4">
        <v>38144</v>
      </c>
      <c r="B79" s="36">
        <v>5.2108425059814237E-2</v>
      </c>
      <c r="C79" s="36">
        <v>2.0243435874465081E-2</v>
      </c>
      <c r="D79" s="36">
        <v>2.0504405351000322E-2</v>
      </c>
      <c r="E79" s="36">
        <v>3.4790726513411134E-2</v>
      </c>
      <c r="F79" s="36">
        <v>2.9353925518985951E-2</v>
      </c>
      <c r="G79" s="36">
        <v>5.5529295032354681E-2</v>
      </c>
      <c r="H79" s="36">
        <f ca="1">Tabel_Core.accdb3[[#This Row],[Indicator]]-SUM(Tabel_Core.accdb3[[#This Row],[Money market]:[Banking sector]])</f>
        <v>-0.10831336323040296</v>
      </c>
    </row>
    <row r="80" spans="1:8" x14ac:dyDescent="0.25">
      <c r="A80" s="4">
        <v>38151</v>
      </c>
      <c r="B80" s="36">
        <v>5.3090175448283636E-2</v>
      </c>
      <c r="C80" s="36">
        <v>1.7813380506189178E-2</v>
      </c>
      <c r="D80" s="36">
        <v>1.8861458617461739E-2</v>
      </c>
      <c r="E80" s="36">
        <v>3.3264573904233111E-2</v>
      </c>
      <c r="F80" s="36">
        <v>2.8911667142558425E-2</v>
      </c>
      <c r="G80" s="36">
        <v>4.9711288546967693E-2</v>
      </c>
      <c r="H80" s="36">
        <f ca="1">Tabel_Core.accdb3[[#This Row],[Indicator]]-SUM(Tabel_Core.accdb3[[#This Row],[Money market]:[Banking sector]])</f>
        <v>-9.5472193269126523E-2</v>
      </c>
    </row>
    <row r="81" spans="1:8" x14ac:dyDescent="0.25">
      <c r="A81" s="4">
        <v>38158</v>
      </c>
      <c r="B81" s="36">
        <v>5.3981606499208842E-2</v>
      </c>
      <c r="C81" s="36">
        <v>1.6005825548238435E-2</v>
      </c>
      <c r="D81" s="36">
        <v>1.6277875358869723E-2</v>
      </c>
      <c r="E81" s="36">
        <v>3.1675204225099438E-2</v>
      </c>
      <c r="F81" s="36">
        <v>2.8482287048083602E-2</v>
      </c>
      <c r="G81" s="36">
        <v>4.2593038673765377E-2</v>
      </c>
      <c r="H81" s="36">
        <f ca="1">Tabel_Core.accdb3[[#This Row],[Indicator]]-SUM(Tabel_Core.accdb3[[#This Row],[Money market]:[Banking sector]])</f>
        <v>-8.1052624354847738E-2</v>
      </c>
    </row>
    <row r="82" spans="1:8" x14ac:dyDescent="0.25">
      <c r="A82" s="4">
        <v>38165</v>
      </c>
      <c r="B82" s="36">
        <v>5.4512707885487996E-2</v>
      </c>
      <c r="C82" s="36">
        <v>1.5107783157042479E-2</v>
      </c>
      <c r="D82" s="36">
        <v>1.3371617835743539E-2</v>
      </c>
      <c r="E82" s="36">
        <v>2.94962298746155E-2</v>
      </c>
      <c r="F82" s="36">
        <v>2.3885450530500167E-2</v>
      </c>
      <c r="G82" s="36">
        <v>4.035409518111184E-2</v>
      </c>
      <c r="H82" s="36">
        <f ca="1">Tabel_Core.accdb3[[#This Row],[Indicator]]-SUM(Tabel_Core.accdb3[[#This Row],[Money market]:[Banking sector]])</f>
        <v>-6.770246869352553E-2</v>
      </c>
    </row>
    <row r="83" spans="1:8" x14ac:dyDescent="0.25">
      <c r="A83" s="4">
        <v>38172</v>
      </c>
      <c r="B83" s="36">
        <v>6.1416122975568241E-2</v>
      </c>
      <c r="C83" s="36">
        <v>1.7134497635528746E-2</v>
      </c>
      <c r="D83" s="36">
        <v>1.7433244982629846E-2</v>
      </c>
      <c r="E83" s="36">
        <v>2.8180835730053925E-2</v>
      </c>
      <c r="F83" s="36">
        <v>2.6797928335188667E-2</v>
      </c>
      <c r="G83" s="36">
        <v>4.277303965347784E-2</v>
      </c>
      <c r="H83" s="36">
        <f ca="1">Tabel_Core.accdb3[[#This Row],[Indicator]]-SUM(Tabel_Core.accdb3[[#This Row],[Money market]:[Banking sector]])</f>
        <v>-7.0903423361310794E-2</v>
      </c>
    </row>
    <row r="84" spans="1:8" x14ac:dyDescent="0.25">
      <c r="A84" s="4">
        <v>38179</v>
      </c>
      <c r="B84" s="36">
        <v>5.5876042904350845E-2</v>
      </c>
      <c r="C84" s="36">
        <v>1.5404801147573553E-2</v>
      </c>
      <c r="D84" s="36">
        <v>1.6601232462955907E-2</v>
      </c>
      <c r="E84" s="36">
        <v>1.9744926573377081E-2</v>
      </c>
      <c r="F84" s="36">
        <v>1.7256057558593781E-2</v>
      </c>
      <c r="G84" s="36">
        <v>3.8649629630089333E-2</v>
      </c>
      <c r="H84" s="36">
        <f ca="1">Tabel_Core.accdb3[[#This Row],[Indicator]]-SUM(Tabel_Core.accdb3[[#This Row],[Money market]:[Banking sector]])</f>
        <v>-5.1780604468238803E-2</v>
      </c>
    </row>
    <row r="85" spans="1:8" x14ac:dyDescent="0.25">
      <c r="A85" s="4">
        <v>38186</v>
      </c>
      <c r="B85" s="36">
        <v>5.6529346139597397E-2</v>
      </c>
      <c r="C85" s="36">
        <v>1.3916266053772434E-2</v>
      </c>
      <c r="D85" s="36">
        <v>1.6246282340367239E-2</v>
      </c>
      <c r="E85" s="36">
        <v>1.3762513641029608E-2</v>
      </c>
      <c r="F85" s="36">
        <v>1.0945152413594082E-2</v>
      </c>
      <c r="G85" s="36">
        <v>3.8611053033203793E-2</v>
      </c>
      <c r="H85" s="36">
        <f ca="1">Tabel_Core.accdb3[[#This Row],[Indicator]]-SUM(Tabel_Core.accdb3[[#This Row],[Money market]:[Banking sector]])</f>
        <v>-3.695192134236977E-2</v>
      </c>
    </row>
    <row r="86" spans="1:8" x14ac:dyDescent="0.25">
      <c r="A86" s="4">
        <v>38193</v>
      </c>
      <c r="B86" s="36">
        <v>6.1980198331011066E-2</v>
      </c>
      <c r="C86" s="36">
        <v>1.4864405071791788E-2</v>
      </c>
      <c r="D86" s="36">
        <v>1.7374438049229234E-2</v>
      </c>
      <c r="E86" s="36">
        <v>1.4753074900978436E-2</v>
      </c>
      <c r="F86" s="36">
        <v>1.3249614450331414E-2</v>
      </c>
      <c r="G86" s="36">
        <v>3.9983069122311379E-2</v>
      </c>
      <c r="H86" s="36">
        <f ca="1">Tabel_Core.accdb3[[#This Row],[Indicator]]-SUM(Tabel_Core.accdb3[[#This Row],[Money market]:[Banking sector]])</f>
        <v>-3.8244403263631183E-2</v>
      </c>
    </row>
    <row r="87" spans="1:8" x14ac:dyDescent="0.25">
      <c r="A87" s="4">
        <v>38200</v>
      </c>
      <c r="B87" s="36">
        <v>6.3935148001820929E-2</v>
      </c>
      <c r="C87" s="36">
        <v>1.301285943569463E-2</v>
      </c>
      <c r="D87" s="36">
        <v>1.6053912952988907E-2</v>
      </c>
      <c r="E87" s="36">
        <v>1.6569675021112097E-2</v>
      </c>
      <c r="F87" s="36">
        <v>9.343741294540896E-3</v>
      </c>
      <c r="G87" s="36">
        <v>4.0186796181553533E-2</v>
      </c>
      <c r="H87" s="36">
        <f ca="1">Tabel_Core.accdb3[[#This Row],[Indicator]]-SUM(Tabel_Core.accdb3[[#This Row],[Money market]:[Banking sector]])</f>
        <v>-3.1231836884069136E-2</v>
      </c>
    </row>
    <row r="88" spans="1:8" x14ac:dyDescent="0.25">
      <c r="A88" s="4">
        <v>38207</v>
      </c>
      <c r="B88" s="36">
        <v>7.4300864169550423E-2</v>
      </c>
      <c r="C88" s="36">
        <v>1.4186669486563231E-2</v>
      </c>
      <c r="D88" s="36">
        <v>1.9124935729598846E-2</v>
      </c>
      <c r="E88" s="36">
        <v>2.0220613588219027E-2</v>
      </c>
      <c r="F88" s="36">
        <v>1.2987303480485227E-2</v>
      </c>
      <c r="G88" s="36">
        <v>4.3632621073939788E-2</v>
      </c>
      <c r="H88" s="36">
        <f ca="1">Tabel_Core.accdb3[[#This Row],[Indicator]]-SUM(Tabel_Core.accdb3[[#This Row],[Money market]:[Banking sector]])</f>
        <v>-3.585127918925568E-2</v>
      </c>
    </row>
    <row r="89" spans="1:8" x14ac:dyDescent="0.25">
      <c r="A89" s="4">
        <v>38214</v>
      </c>
      <c r="B89" s="36">
        <v>7.5918079305062308E-2</v>
      </c>
      <c r="C89" s="36">
        <v>1.359773349968218E-2</v>
      </c>
      <c r="D89" s="36">
        <v>1.7395600982011417E-2</v>
      </c>
      <c r="E89" s="36">
        <v>2.3889458364895665E-2</v>
      </c>
      <c r="F89" s="36">
        <v>1.2963124958036761E-2</v>
      </c>
      <c r="G89" s="36">
        <v>4.1899061813231699E-2</v>
      </c>
      <c r="H89" s="36">
        <f ca="1">Tabel_Core.accdb3[[#This Row],[Indicator]]-SUM(Tabel_Core.accdb3[[#This Row],[Money market]:[Banking sector]])</f>
        <v>-3.3826900312795422E-2</v>
      </c>
    </row>
    <row r="90" spans="1:8" x14ac:dyDescent="0.25">
      <c r="A90" s="4">
        <v>38221</v>
      </c>
      <c r="B90" s="36">
        <v>7.7534609595560064E-2</v>
      </c>
      <c r="C90" s="36">
        <v>1.3779105226105764E-2</v>
      </c>
      <c r="D90" s="36">
        <v>1.6507242638625973E-2</v>
      </c>
      <c r="E90" s="36">
        <v>2.3502245220709539E-2</v>
      </c>
      <c r="F90" s="36">
        <v>1.1129673613519341E-2</v>
      </c>
      <c r="G90" s="36">
        <v>4.698810319954641E-2</v>
      </c>
      <c r="H90" s="36">
        <f ca="1">Tabel_Core.accdb3[[#This Row],[Indicator]]-SUM(Tabel_Core.accdb3[[#This Row],[Money market]:[Banking sector]])</f>
        <v>-3.437176030294696E-2</v>
      </c>
    </row>
    <row r="91" spans="1:8" x14ac:dyDescent="0.25">
      <c r="A91" s="4">
        <v>38228</v>
      </c>
      <c r="B91" s="36">
        <v>7.3212460571823609E-2</v>
      </c>
      <c r="C91" s="36">
        <v>1.2917553628086787E-2</v>
      </c>
      <c r="D91" s="36">
        <v>1.4290734607745112E-2</v>
      </c>
      <c r="E91" s="36">
        <v>2.2595101894954544E-2</v>
      </c>
      <c r="F91" s="36">
        <v>1.5101129679028415E-2</v>
      </c>
      <c r="G91" s="36">
        <v>4.3078817939604289E-2</v>
      </c>
      <c r="H91" s="36">
        <f ca="1">Tabel_Core.accdb3[[#This Row],[Indicator]]-SUM(Tabel_Core.accdb3[[#This Row],[Money market]:[Banking sector]])</f>
        <v>-3.4770877177595527E-2</v>
      </c>
    </row>
    <row r="92" spans="1:8" x14ac:dyDescent="0.25">
      <c r="A92" s="4">
        <v>38235</v>
      </c>
      <c r="B92" s="36">
        <v>6.6622880006390717E-2</v>
      </c>
      <c r="C92" s="36">
        <v>1.1856837052007378E-2</v>
      </c>
      <c r="D92" s="36">
        <v>1.2409959548851745E-2</v>
      </c>
      <c r="E92" s="36">
        <v>1.9951092113108929E-2</v>
      </c>
      <c r="F92" s="36">
        <v>1.3658272706021837E-2</v>
      </c>
      <c r="G92" s="36">
        <v>4.0579568584128992E-2</v>
      </c>
      <c r="H92" s="36">
        <f ca="1">Tabel_Core.accdb3[[#This Row],[Indicator]]-SUM(Tabel_Core.accdb3[[#This Row],[Money market]:[Banking sector]])</f>
        <v>-3.183284999772816E-2</v>
      </c>
    </row>
    <row r="93" spans="1:8" x14ac:dyDescent="0.25">
      <c r="A93" s="4">
        <v>38242</v>
      </c>
      <c r="B93" s="36">
        <v>5.9732746886647557E-2</v>
      </c>
      <c r="C93" s="36">
        <v>1.1298837910813419E-2</v>
      </c>
      <c r="D93" s="36">
        <v>1.2535074512092294E-2</v>
      </c>
      <c r="E93" s="36">
        <v>1.5918381785299546E-2</v>
      </c>
      <c r="F93" s="36">
        <v>1.315233351027471E-2</v>
      </c>
      <c r="G93" s="36">
        <v>3.6078473398199716E-2</v>
      </c>
      <c r="H93" s="36">
        <f ca="1">Tabel_Core.accdb3[[#This Row],[Indicator]]-SUM(Tabel_Core.accdb3[[#This Row],[Money market]:[Banking sector]])</f>
        <v>-2.9250354230032118E-2</v>
      </c>
    </row>
    <row r="94" spans="1:8" x14ac:dyDescent="0.25">
      <c r="A94" s="4">
        <v>38249</v>
      </c>
      <c r="B94" s="36">
        <v>5.3289871989929891E-2</v>
      </c>
      <c r="C94" s="36">
        <v>9.9055323218062465E-3</v>
      </c>
      <c r="D94" s="36">
        <v>1.1583652552433788E-2</v>
      </c>
      <c r="E94" s="36">
        <v>1.5591420803296554E-2</v>
      </c>
      <c r="F94" s="36">
        <v>1.3028527892801293E-2</v>
      </c>
      <c r="G94" s="36">
        <v>2.6735022406147918E-2</v>
      </c>
      <c r="H94" s="36">
        <f ca="1">Tabel_Core.accdb3[[#This Row],[Indicator]]-SUM(Tabel_Core.accdb3[[#This Row],[Money market]:[Banking sector]])</f>
        <v>-2.3554283986555916E-2</v>
      </c>
    </row>
    <row r="95" spans="1:8" x14ac:dyDescent="0.25">
      <c r="A95" s="4">
        <v>38256</v>
      </c>
      <c r="B95" s="36">
        <v>5.2525570235050237E-2</v>
      </c>
      <c r="C95" s="36">
        <v>9.0401797445008314E-3</v>
      </c>
      <c r="D95" s="36">
        <v>1.1538186248034656E-2</v>
      </c>
      <c r="E95" s="36">
        <v>1.3327286952216803E-2</v>
      </c>
      <c r="F95" s="36">
        <v>1.2224576950062188E-2</v>
      </c>
      <c r="G95" s="36">
        <v>2.6307539782580758E-2</v>
      </c>
      <c r="H95" s="36">
        <f ca="1">Tabel_Core.accdb3[[#This Row],[Indicator]]-SUM(Tabel_Core.accdb3[[#This Row],[Money market]:[Banking sector]])</f>
        <v>-1.9912199442344999E-2</v>
      </c>
    </row>
    <row r="96" spans="1:8" x14ac:dyDescent="0.25">
      <c r="A96" s="4">
        <v>38263</v>
      </c>
      <c r="B96" s="36">
        <v>5.4966617377318575E-2</v>
      </c>
      <c r="C96" s="36">
        <v>8.5225700988629145E-3</v>
      </c>
      <c r="D96" s="36">
        <v>1.108588434149735E-2</v>
      </c>
      <c r="E96" s="36">
        <v>1.2753314783144341E-2</v>
      </c>
      <c r="F96" s="36">
        <v>1.228685750670983E-2</v>
      </c>
      <c r="G96" s="36">
        <v>2.8625131641474399E-2</v>
      </c>
      <c r="H96" s="36">
        <f ca="1">Tabel_Core.accdb3[[#This Row],[Indicator]]-SUM(Tabel_Core.accdb3[[#This Row],[Money market]:[Banking sector]])</f>
        <v>-1.8307140994370266E-2</v>
      </c>
    </row>
    <row r="97" spans="1:8" x14ac:dyDescent="0.25">
      <c r="A97" s="4">
        <v>38270</v>
      </c>
      <c r="B97" s="36">
        <v>5.7476349830827785E-2</v>
      </c>
      <c r="C97" s="36">
        <v>7.6309477383925536E-3</v>
      </c>
      <c r="D97" s="36">
        <v>1.0989718163684043E-2</v>
      </c>
      <c r="E97" s="36">
        <v>1.5500665812710982E-2</v>
      </c>
      <c r="F97" s="36">
        <v>1.4007418455371765E-2</v>
      </c>
      <c r="G97" s="36">
        <v>2.7349052598941243E-2</v>
      </c>
      <c r="H97" s="36">
        <f ca="1">Tabel_Core.accdb3[[#This Row],[Indicator]]-SUM(Tabel_Core.accdb3[[#This Row],[Money market]:[Banking sector]])</f>
        <v>-1.8001452938272801E-2</v>
      </c>
    </row>
    <row r="98" spans="1:8" x14ac:dyDescent="0.25">
      <c r="A98" s="4">
        <v>38277</v>
      </c>
      <c r="B98" s="36">
        <v>5.7274490012325603E-2</v>
      </c>
      <c r="C98" s="36">
        <v>7.3474876737980787E-3</v>
      </c>
      <c r="D98" s="36">
        <v>1.125335844722576E-2</v>
      </c>
      <c r="E98" s="36">
        <v>1.6718596454512836E-2</v>
      </c>
      <c r="F98" s="36">
        <v>1.4868915832564141E-2</v>
      </c>
      <c r="G98" s="36">
        <v>2.4462545582715448E-2</v>
      </c>
      <c r="H98" s="36">
        <f ca="1">Tabel_Core.accdb3[[#This Row],[Indicator]]-SUM(Tabel_Core.accdb3[[#This Row],[Money market]:[Banking sector]])</f>
        <v>-1.737641397849065E-2</v>
      </c>
    </row>
    <row r="99" spans="1:8" x14ac:dyDescent="0.25">
      <c r="A99" s="4">
        <v>38284</v>
      </c>
      <c r="B99" s="36">
        <v>6.0891215339518828E-2</v>
      </c>
      <c r="C99" s="36">
        <v>8.2286236199940778E-3</v>
      </c>
      <c r="D99" s="36">
        <v>1.1522515041705617E-2</v>
      </c>
      <c r="E99" s="36">
        <v>2.2511966892488532E-2</v>
      </c>
      <c r="F99" s="36">
        <v>1.3857775769476763E-2</v>
      </c>
      <c r="G99" s="36">
        <v>2.1509327297535442E-2</v>
      </c>
      <c r="H99" s="36">
        <f ca="1">Tabel_Core.accdb3[[#This Row],[Indicator]]-SUM(Tabel_Core.accdb3[[#This Row],[Money market]:[Banking sector]])</f>
        <v>-1.6738993281681602E-2</v>
      </c>
    </row>
    <row r="100" spans="1:8" x14ac:dyDescent="0.25">
      <c r="A100" s="4">
        <v>38291</v>
      </c>
      <c r="B100" s="36">
        <v>7.5225017061247693E-2</v>
      </c>
      <c r="C100" s="36">
        <v>9.7202865221399648E-3</v>
      </c>
      <c r="D100" s="36">
        <v>1.3615568558081374E-2</v>
      </c>
      <c r="E100" s="36">
        <v>3.1097632565504373E-2</v>
      </c>
      <c r="F100" s="36">
        <v>1.5306820471365563E-2</v>
      </c>
      <c r="G100" s="36">
        <v>2.6273415474142012E-2</v>
      </c>
      <c r="H100" s="36">
        <f ca="1">Tabel_Core.accdb3[[#This Row],[Indicator]]-SUM(Tabel_Core.accdb3[[#This Row],[Money market]:[Banking sector]])</f>
        <v>-2.0788706529985601E-2</v>
      </c>
    </row>
    <row r="101" spans="1:8" x14ac:dyDescent="0.25">
      <c r="A101" s="4">
        <v>38298</v>
      </c>
      <c r="B101" s="36">
        <v>8.6298665264914254E-2</v>
      </c>
      <c r="C101" s="36">
        <v>1.0713301451713703E-2</v>
      </c>
      <c r="D101" s="36">
        <v>1.537994799048646E-2</v>
      </c>
      <c r="E101" s="36">
        <v>3.701184388545091E-2</v>
      </c>
      <c r="F101" s="36">
        <v>1.5403670792148031E-2</v>
      </c>
      <c r="G101" s="36">
        <v>3.1944752087326979E-2</v>
      </c>
      <c r="H101" s="36">
        <f ca="1">Tabel_Core.accdb3[[#This Row],[Indicator]]-SUM(Tabel_Core.accdb3[[#This Row],[Money market]:[Banking sector]])</f>
        <v>-2.4154850942211842E-2</v>
      </c>
    </row>
    <row r="102" spans="1:8" x14ac:dyDescent="0.25">
      <c r="A102" s="4">
        <v>38305</v>
      </c>
      <c r="B102" s="36">
        <v>8.9205542990977854E-2</v>
      </c>
      <c r="C102" s="36">
        <v>1.162289719020429E-2</v>
      </c>
      <c r="D102" s="36">
        <v>1.4938301265875198E-2</v>
      </c>
      <c r="E102" s="36">
        <v>3.8396267287074959E-2</v>
      </c>
      <c r="F102" s="36">
        <v>1.7671587329650226E-2</v>
      </c>
      <c r="G102" s="36">
        <v>3.217070222997738E-2</v>
      </c>
      <c r="H102" s="36">
        <f ca="1">Tabel_Core.accdb3[[#This Row],[Indicator]]-SUM(Tabel_Core.accdb3[[#This Row],[Money market]:[Banking sector]])</f>
        <v>-2.5594212311804199E-2</v>
      </c>
    </row>
    <row r="103" spans="1:8" x14ac:dyDescent="0.25">
      <c r="A103" s="4">
        <v>38312</v>
      </c>
      <c r="B103" s="36">
        <v>7.9014865553980893E-2</v>
      </c>
      <c r="C103" s="36">
        <v>1.0101340371303533E-2</v>
      </c>
      <c r="D103" s="36">
        <v>1.3300642868090951E-2</v>
      </c>
      <c r="E103" s="36">
        <v>3.3366272616680862E-2</v>
      </c>
      <c r="F103" s="36">
        <v>1.5052383476227281E-2</v>
      </c>
      <c r="G103" s="36">
        <v>3.0225451560884648E-2</v>
      </c>
      <c r="H103" s="36">
        <f ca="1">Tabel_Core.accdb3[[#This Row],[Indicator]]-SUM(Tabel_Core.accdb3[[#This Row],[Money market]:[Banking sector]])</f>
        <v>-2.3031225339206374E-2</v>
      </c>
    </row>
    <row r="104" spans="1:8" x14ac:dyDescent="0.25">
      <c r="A104" s="4">
        <v>38319</v>
      </c>
      <c r="B104" s="36">
        <v>5.6008109714369501E-2</v>
      </c>
      <c r="C104" s="36">
        <v>8.3965422363718387E-3</v>
      </c>
      <c r="D104" s="36">
        <v>9.1109012208408849E-3</v>
      </c>
      <c r="E104" s="36">
        <v>2.4527396842592416E-2</v>
      </c>
      <c r="F104" s="36">
        <v>1.148498200333813E-2</v>
      </c>
      <c r="G104" s="36">
        <v>1.803676087068112E-2</v>
      </c>
      <c r="H104" s="36">
        <f ca="1">Tabel_Core.accdb3[[#This Row],[Indicator]]-SUM(Tabel_Core.accdb3[[#This Row],[Money market]:[Banking sector]])</f>
        <v>-1.5548473459454891E-2</v>
      </c>
    </row>
    <row r="105" spans="1:8" x14ac:dyDescent="0.25">
      <c r="A105" s="4">
        <v>38326</v>
      </c>
      <c r="B105" s="36">
        <v>6.2353707683001927E-2</v>
      </c>
      <c r="C105" s="36">
        <v>1.300156925242359E-2</v>
      </c>
      <c r="D105" s="36">
        <v>9.2368117932596413E-3</v>
      </c>
      <c r="E105" s="36">
        <v>1.8662421094830389E-2</v>
      </c>
      <c r="F105" s="36">
        <v>1.8494281422794467E-2</v>
      </c>
      <c r="G105" s="36">
        <v>1.9730543036538761E-2</v>
      </c>
      <c r="H105" s="36">
        <f ca="1">Tabel_Core.accdb3[[#This Row],[Indicator]]-SUM(Tabel_Core.accdb3[[#This Row],[Money market]:[Banking sector]])</f>
        <v>-1.6771918916844916E-2</v>
      </c>
    </row>
    <row r="106" spans="1:8" x14ac:dyDescent="0.25">
      <c r="A106" s="4">
        <v>38333</v>
      </c>
      <c r="B106" s="36">
        <v>7.0291140336955438E-2</v>
      </c>
      <c r="C106" s="36">
        <v>1.4262180976199496E-2</v>
      </c>
      <c r="D106" s="36">
        <v>1.2308128357600265E-2</v>
      </c>
      <c r="E106" s="36">
        <v>1.9421710328752277E-2</v>
      </c>
      <c r="F106" s="36">
        <v>1.7522226794102674E-2</v>
      </c>
      <c r="G106" s="36">
        <v>2.4696230822786259E-2</v>
      </c>
      <c r="H106" s="36">
        <f ca="1">Tabel_Core.accdb3[[#This Row],[Indicator]]-SUM(Tabel_Core.accdb3[[#This Row],[Money market]:[Banking sector]])</f>
        <v>-1.7919336942485528E-2</v>
      </c>
    </row>
    <row r="107" spans="1:8" x14ac:dyDescent="0.25">
      <c r="A107" s="4">
        <v>38340</v>
      </c>
      <c r="B107" s="36">
        <v>8.5899991215516558E-2</v>
      </c>
      <c r="C107" s="36">
        <v>1.5900833629330518E-2</v>
      </c>
      <c r="D107" s="36">
        <v>1.4532636346035695E-2</v>
      </c>
      <c r="E107" s="36">
        <v>2.3555785436962344E-2</v>
      </c>
      <c r="F107" s="36">
        <v>2.1701261266647318E-2</v>
      </c>
      <c r="G107" s="36">
        <v>3.2469922180214106E-2</v>
      </c>
      <c r="H107" s="36">
        <f ca="1">Tabel_Core.accdb3[[#This Row],[Indicator]]-SUM(Tabel_Core.accdb3[[#This Row],[Money market]:[Banking sector]])</f>
        <v>-2.2260447643673423E-2</v>
      </c>
    </row>
    <row r="108" spans="1:8" x14ac:dyDescent="0.25">
      <c r="A108" s="4">
        <v>38347</v>
      </c>
      <c r="B108" s="36">
        <v>9.3495279267064427E-2</v>
      </c>
      <c r="C108" s="36">
        <v>1.5914494449056033E-2</v>
      </c>
      <c r="D108" s="36">
        <v>1.6199691325068176E-2</v>
      </c>
      <c r="E108" s="36">
        <v>2.5233022987261489E-2</v>
      </c>
      <c r="F108" s="36">
        <v>2.6133253354581214E-2</v>
      </c>
      <c r="G108" s="36">
        <v>3.5352197428845863E-2</v>
      </c>
      <c r="H108" s="36">
        <f ca="1">Tabel_Core.accdb3[[#This Row],[Indicator]]-SUM(Tabel_Core.accdb3[[#This Row],[Money market]:[Banking sector]])</f>
        <v>-2.5337380277748345E-2</v>
      </c>
    </row>
    <row r="109" spans="1:8" x14ac:dyDescent="0.25">
      <c r="A109" s="4">
        <v>38354</v>
      </c>
      <c r="B109" s="36">
        <v>7.5021478666031136E-2</v>
      </c>
      <c r="C109" s="36">
        <v>1.3439790442434704E-2</v>
      </c>
      <c r="D109" s="36">
        <v>1.47179690242024E-2</v>
      </c>
      <c r="E109" s="36">
        <v>2.1706531499550905E-2</v>
      </c>
      <c r="F109" s="36">
        <v>1.7747094767314404E-2</v>
      </c>
      <c r="G109" s="36">
        <v>2.702739075209197E-2</v>
      </c>
      <c r="H109" s="36">
        <f ca="1">Tabel_Core.accdb3[[#This Row],[Indicator]]-SUM(Tabel_Core.accdb3[[#This Row],[Money market]:[Banking sector]])</f>
        <v>-1.9617297819563256E-2</v>
      </c>
    </row>
    <row r="110" spans="1:8" x14ac:dyDescent="0.25">
      <c r="A110" s="4">
        <v>38361</v>
      </c>
      <c r="B110" s="36">
        <v>6.8521372522822199E-2</v>
      </c>
      <c r="C110" s="36">
        <v>1.2269286439638505E-2</v>
      </c>
      <c r="D110" s="36">
        <v>1.3242468297179479E-2</v>
      </c>
      <c r="E110" s="36">
        <v>1.9825597506758393E-2</v>
      </c>
      <c r="F110" s="36">
        <v>2.0655028939496115E-2</v>
      </c>
      <c r="G110" s="36">
        <v>2.2164983431497341E-2</v>
      </c>
      <c r="H110" s="36">
        <f ca="1">Tabel_Core.accdb3[[#This Row],[Indicator]]-SUM(Tabel_Core.accdb3[[#This Row],[Money market]:[Banking sector]])</f>
        <v>-1.9635992091747628E-2</v>
      </c>
    </row>
    <row r="111" spans="1:8" x14ac:dyDescent="0.25">
      <c r="A111" s="4">
        <v>38368</v>
      </c>
      <c r="B111" s="36">
        <v>5.5689335296153511E-2</v>
      </c>
      <c r="C111" s="36">
        <v>1.1402570710926716E-2</v>
      </c>
      <c r="D111" s="36">
        <v>1.1196879542087215E-2</v>
      </c>
      <c r="E111" s="36">
        <v>1.5073470715483487E-2</v>
      </c>
      <c r="F111" s="36">
        <v>1.757405705335334E-2</v>
      </c>
      <c r="G111" s="36">
        <v>1.6597140109131107E-2</v>
      </c>
      <c r="H111" s="36">
        <f ca="1">Tabel_Core.accdb3[[#This Row],[Indicator]]-SUM(Tabel_Core.accdb3[[#This Row],[Money market]:[Banking sector]])</f>
        <v>-1.6154782834828352E-2</v>
      </c>
    </row>
    <row r="112" spans="1:8" x14ac:dyDescent="0.25">
      <c r="A112" s="4">
        <v>38375</v>
      </c>
      <c r="B112" s="36">
        <v>5.09012712954841E-2</v>
      </c>
      <c r="C112" s="36">
        <v>1.1200437904777226E-2</v>
      </c>
      <c r="D112" s="36">
        <v>1.0568009275653109E-2</v>
      </c>
      <c r="E112" s="36">
        <v>1.3175274931565947E-2</v>
      </c>
      <c r="F112" s="36">
        <v>1.4836565518236974E-2</v>
      </c>
      <c r="G112" s="36">
        <v>1.5222896296276371E-2</v>
      </c>
      <c r="H112" s="36">
        <f ca="1">Tabel_Core.accdb3[[#This Row],[Indicator]]-SUM(Tabel_Core.accdb3[[#This Row],[Money market]:[Banking sector]])</f>
        <v>-1.4101912631025539E-2</v>
      </c>
    </row>
    <row r="113" spans="1:8" x14ac:dyDescent="0.25">
      <c r="A113" s="4">
        <v>38382</v>
      </c>
      <c r="B113" s="36">
        <v>5.481778305541013E-2</v>
      </c>
      <c r="C113" s="36">
        <v>9.8477599098171706E-3</v>
      </c>
      <c r="D113" s="36">
        <v>1.0657641608163376E-2</v>
      </c>
      <c r="E113" s="36">
        <v>1.6915978001164879E-2</v>
      </c>
      <c r="F113" s="36">
        <v>1.4662840830450639E-2</v>
      </c>
      <c r="G113" s="36">
        <v>1.7014280392058871E-2</v>
      </c>
      <c r="H113" s="36">
        <f ca="1">Tabel_Core.accdb3[[#This Row],[Indicator]]-SUM(Tabel_Core.accdb3[[#This Row],[Money market]:[Banking sector]])</f>
        <v>-1.4280717686244809E-2</v>
      </c>
    </row>
    <row r="114" spans="1:8" x14ac:dyDescent="0.25">
      <c r="A114" s="4">
        <v>38389</v>
      </c>
      <c r="B114" s="36">
        <v>5.1869586541174517E-2</v>
      </c>
      <c r="C114" s="36">
        <v>1.0356186120650302E-2</v>
      </c>
      <c r="D114" s="36">
        <v>9.7839909900451338E-3</v>
      </c>
      <c r="E114" s="36">
        <v>1.4910510164085632E-2</v>
      </c>
      <c r="F114" s="36">
        <v>9.3990500406173488E-3</v>
      </c>
      <c r="G114" s="36">
        <v>1.8379933994661223E-2</v>
      </c>
      <c r="H114" s="36">
        <f ca="1">Tabel_Core.accdb3[[#This Row],[Indicator]]-SUM(Tabel_Core.accdb3[[#This Row],[Money market]:[Banking sector]])</f>
        <v>-1.0960084768885131E-2</v>
      </c>
    </row>
    <row r="115" spans="1:8" x14ac:dyDescent="0.25">
      <c r="A115" s="4">
        <v>38396</v>
      </c>
      <c r="B115" s="36">
        <v>4.9793073540728386E-2</v>
      </c>
      <c r="C115" s="36">
        <v>9.5349043128351314E-3</v>
      </c>
      <c r="D115" s="36">
        <v>9.6290015340348683E-3</v>
      </c>
      <c r="E115" s="36">
        <v>1.42687493214951E-2</v>
      </c>
      <c r="F115" s="36">
        <v>8.1227153887302797E-3</v>
      </c>
      <c r="G115" s="36">
        <v>1.7705919970435614E-2</v>
      </c>
      <c r="H115" s="36">
        <f ca="1">Tabel_Core.accdb3[[#This Row],[Indicator]]-SUM(Tabel_Core.accdb3[[#This Row],[Money market]:[Banking sector]])</f>
        <v>-9.4682169868026064E-3</v>
      </c>
    </row>
    <row r="116" spans="1:8" x14ac:dyDescent="0.25">
      <c r="A116" s="4">
        <v>38403</v>
      </c>
      <c r="B116" s="36">
        <v>4.798135487373497E-2</v>
      </c>
      <c r="C116" s="36">
        <v>9.3589280032371942E-3</v>
      </c>
      <c r="D116" s="36">
        <v>1.0302315245640264E-2</v>
      </c>
      <c r="E116" s="36">
        <v>1.3463348884163593E-2</v>
      </c>
      <c r="F116" s="36">
        <v>6.0870102326666502E-3</v>
      </c>
      <c r="G116" s="36">
        <v>1.6683438946079231E-2</v>
      </c>
      <c r="H116" s="36">
        <f ca="1">Tabel_Core.accdb3[[#This Row],[Indicator]]-SUM(Tabel_Core.accdb3[[#This Row],[Money market]:[Banking sector]])</f>
        <v>-7.9136864380519589E-3</v>
      </c>
    </row>
    <row r="117" spans="1:8" x14ac:dyDescent="0.25">
      <c r="A117" s="4">
        <v>38410</v>
      </c>
      <c r="B117" s="36">
        <v>4.2158938197788397E-2</v>
      </c>
      <c r="C117" s="36">
        <v>7.1398280571011805E-3</v>
      </c>
      <c r="D117" s="36">
        <v>8.8099260550436615E-3</v>
      </c>
      <c r="E117" s="36">
        <v>9.9597364271104879E-3</v>
      </c>
      <c r="F117" s="36">
        <v>6.3412628841989852E-3</v>
      </c>
      <c r="G117" s="36">
        <v>1.6264393011384097E-2</v>
      </c>
      <c r="H117" s="36">
        <f ca="1">Tabel_Core.accdb3[[#This Row],[Indicator]]-SUM(Tabel_Core.accdb3[[#This Row],[Money market]:[Banking sector]])</f>
        <v>-6.3562082370500136E-3</v>
      </c>
    </row>
    <row r="118" spans="1:8" x14ac:dyDescent="0.25">
      <c r="A118" s="4">
        <v>38417</v>
      </c>
      <c r="B118" s="36">
        <v>4.197893083268836E-2</v>
      </c>
      <c r="C118" s="36">
        <v>5.1578842554626629E-3</v>
      </c>
      <c r="D118" s="36">
        <v>9.6674278189273193E-3</v>
      </c>
      <c r="E118" s="36">
        <v>1.0005705238704225E-2</v>
      </c>
      <c r="F118" s="36">
        <v>6.726917697435884E-3</v>
      </c>
      <c r="G118" s="36">
        <v>1.6256077918512461E-2</v>
      </c>
      <c r="H118" s="36">
        <f ca="1">Tabel_Core.accdb3[[#This Row],[Indicator]]-SUM(Tabel_Core.accdb3[[#This Row],[Money market]:[Banking sector]])</f>
        <v>-5.8350820963541938E-3</v>
      </c>
    </row>
    <row r="119" spans="1:8" x14ac:dyDescent="0.25">
      <c r="A119" s="4">
        <v>38424</v>
      </c>
      <c r="B119" s="36">
        <v>4.4719747114371107E-2</v>
      </c>
      <c r="C119" s="36">
        <v>4.7119829579011872E-3</v>
      </c>
      <c r="D119" s="36">
        <v>1.014590149973265E-2</v>
      </c>
      <c r="E119" s="36">
        <v>1.1184147666215345E-2</v>
      </c>
      <c r="F119" s="36">
        <v>7.8861710906078502E-3</v>
      </c>
      <c r="G119" s="36">
        <v>1.6767576051620655E-2</v>
      </c>
      <c r="H119" s="36">
        <f ca="1">Tabel_Core.accdb3[[#This Row],[Indicator]]-SUM(Tabel_Core.accdb3[[#This Row],[Money market]:[Banking sector]])</f>
        <v>-5.976032151706577E-3</v>
      </c>
    </row>
    <row r="120" spans="1:8" x14ac:dyDescent="0.25">
      <c r="A120" s="4">
        <v>38431</v>
      </c>
      <c r="B120" s="36">
        <v>5.2549857568775137E-2</v>
      </c>
      <c r="C120" s="36">
        <v>5.100014515550806E-3</v>
      </c>
      <c r="D120" s="36">
        <v>9.2654740802136214E-3</v>
      </c>
      <c r="E120" s="36">
        <v>1.3275750224988742E-2</v>
      </c>
      <c r="F120" s="36">
        <v>9.6843068161416076E-3</v>
      </c>
      <c r="G120" s="36">
        <v>2.2044922529600629E-2</v>
      </c>
      <c r="H120" s="36">
        <f ca="1">Tabel_Core.accdb3[[#This Row],[Indicator]]-SUM(Tabel_Core.accdb3[[#This Row],[Money market]:[Banking sector]])</f>
        <v>-6.8206105977202669E-3</v>
      </c>
    </row>
    <row r="121" spans="1:8" x14ac:dyDescent="0.25">
      <c r="A121" s="4">
        <v>38438</v>
      </c>
      <c r="B121" s="36">
        <v>5.8503901168235041E-2</v>
      </c>
      <c r="C121" s="36">
        <v>5.537220482728672E-3</v>
      </c>
      <c r="D121" s="36">
        <v>1.0404398673458888E-2</v>
      </c>
      <c r="E121" s="36">
        <v>1.3754165365089449E-2</v>
      </c>
      <c r="F121" s="36">
        <v>9.7056800697596177E-3</v>
      </c>
      <c r="G121" s="36">
        <v>2.6384131967914302E-2</v>
      </c>
      <c r="H121" s="36">
        <f ca="1">Tabel_Core.accdb3[[#This Row],[Indicator]]-SUM(Tabel_Core.accdb3[[#This Row],[Money market]:[Banking sector]])</f>
        <v>-7.2816953907158879E-3</v>
      </c>
    </row>
    <row r="122" spans="1:8" x14ac:dyDescent="0.25">
      <c r="A122" s="4">
        <v>38445</v>
      </c>
      <c r="B122" s="36">
        <v>6.6939398694827595E-2</v>
      </c>
      <c r="C122" s="36">
        <v>5.7622484341727006E-3</v>
      </c>
      <c r="D122" s="36">
        <v>1.1252111488521749E-2</v>
      </c>
      <c r="E122" s="36">
        <v>1.7782476006336832E-2</v>
      </c>
      <c r="F122" s="36">
        <v>1.0316370848366171E-2</v>
      </c>
      <c r="G122" s="36">
        <v>3.0106800316047171E-2</v>
      </c>
      <c r="H122" s="36">
        <f ca="1">Tabel_Core.accdb3[[#This Row],[Indicator]]-SUM(Tabel_Core.accdb3[[#This Row],[Money market]:[Banking sector]])</f>
        <v>-8.2806083986170231E-3</v>
      </c>
    </row>
    <row r="123" spans="1:8" x14ac:dyDescent="0.25">
      <c r="A123" s="4">
        <v>38452</v>
      </c>
      <c r="B123" s="36">
        <v>6.5162266738935465E-2</v>
      </c>
      <c r="C123" s="36">
        <v>6.0574426231591316E-3</v>
      </c>
      <c r="D123" s="36">
        <v>1.0720436064984407E-2</v>
      </c>
      <c r="E123" s="36">
        <v>1.6889679767916749E-2</v>
      </c>
      <c r="F123" s="36">
        <v>9.0835082311243303E-3</v>
      </c>
      <c r="G123" s="36">
        <v>3.0324596559916525E-2</v>
      </c>
      <c r="H123" s="36">
        <f ca="1">Tabel_Core.accdb3[[#This Row],[Indicator]]-SUM(Tabel_Core.accdb3[[#This Row],[Money market]:[Banking sector]])</f>
        <v>-7.9133965081656793E-3</v>
      </c>
    </row>
    <row r="124" spans="1:8" x14ac:dyDescent="0.25">
      <c r="A124" s="4">
        <v>38459</v>
      </c>
      <c r="B124" s="36">
        <v>6.0887256610670092E-2</v>
      </c>
      <c r="C124" s="36">
        <v>5.2777292148060238E-3</v>
      </c>
      <c r="D124" s="36">
        <v>1.1202096502009505E-2</v>
      </c>
      <c r="E124" s="36">
        <v>1.5970182840844484E-2</v>
      </c>
      <c r="F124" s="36">
        <v>8.7181272556810709E-3</v>
      </c>
      <c r="G124" s="36">
        <v>2.7053015624263738E-2</v>
      </c>
      <c r="H124" s="36">
        <f ca="1">Tabel_Core.accdb3[[#This Row],[Indicator]]-SUM(Tabel_Core.accdb3[[#This Row],[Money market]:[Banking sector]])</f>
        <v>-7.3338948269347295E-3</v>
      </c>
    </row>
    <row r="125" spans="1:8" x14ac:dyDescent="0.25">
      <c r="A125" s="4">
        <v>38466</v>
      </c>
      <c r="B125" s="36">
        <v>5.4972769441153278E-2</v>
      </c>
      <c r="C125" s="36">
        <v>4.8870543892177614E-3</v>
      </c>
      <c r="D125" s="36">
        <v>9.7519903742462593E-3</v>
      </c>
      <c r="E125" s="36">
        <v>1.6344278106939152E-2</v>
      </c>
      <c r="F125" s="36">
        <v>7.7996636843200148E-3</v>
      </c>
      <c r="G125" s="36">
        <v>2.248172685694147E-2</v>
      </c>
      <c r="H125" s="36">
        <f ca="1">Tabel_Core.accdb3[[#This Row],[Indicator]]-SUM(Tabel_Core.accdb3[[#This Row],[Money market]:[Banking sector]])</f>
        <v>-6.2919439705113808E-3</v>
      </c>
    </row>
    <row r="126" spans="1:8" x14ac:dyDescent="0.25">
      <c r="A126" s="4">
        <v>38473</v>
      </c>
      <c r="B126" s="36">
        <v>7.8921144082508166E-2</v>
      </c>
      <c r="C126" s="36">
        <v>8.4675462994412403E-3</v>
      </c>
      <c r="D126" s="36">
        <v>9.3183682234215109E-3</v>
      </c>
      <c r="E126" s="36">
        <v>2.3925575738200224E-2</v>
      </c>
      <c r="F126" s="36">
        <v>9.7554721048364774E-3</v>
      </c>
      <c r="G126" s="36">
        <v>3.7060305380541128E-2</v>
      </c>
      <c r="H126" s="36">
        <f ca="1">Tabel_Core.accdb3[[#This Row],[Indicator]]-SUM(Tabel_Core.accdb3[[#This Row],[Money market]:[Banking sector]])</f>
        <v>-9.6061236639324171E-3</v>
      </c>
    </row>
    <row r="127" spans="1:8" x14ac:dyDescent="0.25">
      <c r="A127" s="4">
        <v>38480</v>
      </c>
      <c r="B127" s="36">
        <v>9.7532313939585003E-2</v>
      </c>
      <c r="C127" s="36">
        <v>1.0335005927262032E-2</v>
      </c>
      <c r="D127" s="36">
        <v>1.1053740877263385E-2</v>
      </c>
      <c r="E127" s="36">
        <v>3.109699892633409E-2</v>
      </c>
      <c r="F127" s="36">
        <v>1.2009368768159723E-2</v>
      </c>
      <c r="G127" s="36">
        <v>4.5730202777409641E-2</v>
      </c>
      <c r="H127" s="36">
        <f ca="1">Tabel_Core.accdb3[[#This Row],[Indicator]]-SUM(Tabel_Core.accdb3[[#This Row],[Money market]:[Banking sector]])</f>
        <v>-1.2693003336843867E-2</v>
      </c>
    </row>
    <row r="128" spans="1:8" x14ac:dyDescent="0.25">
      <c r="A128" s="4">
        <v>38487</v>
      </c>
      <c r="B128" s="36">
        <v>0.11751660541376269</v>
      </c>
      <c r="C128" s="36">
        <v>1.2460495228999321E-2</v>
      </c>
      <c r="D128" s="36">
        <v>1.4776132035544072E-2</v>
      </c>
      <c r="E128" s="36">
        <v>3.6677141997549012E-2</v>
      </c>
      <c r="F128" s="36">
        <v>1.5210361387455899E-2</v>
      </c>
      <c r="G128" s="36">
        <v>5.5234550379932995E-2</v>
      </c>
      <c r="H128" s="36">
        <f ca="1">Tabel_Core.accdb3[[#This Row],[Indicator]]-SUM(Tabel_Core.accdb3[[#This Row],[Money market]:[Banking sector]])</f>
        <v>-1.6842075615718627E-2</v>
      </c>
    </row>
    <row r="129" spans="1:8" x14ac:dyDescent="0.25">
      <c r="A129" s="4">
        <v>38494</v>
      </c>
      <c r="B129" s="36">
        <v>0.11904302221600067</v>
      </c>
      <c r="C129" s="36">
        <v>1.2607382002580473E-2</v>
      </c>
      <c r="D129" s="36">
        <v>1.61340852149029E-2</v>
      </c>
      <c r="E129" s="36">
        <v>3.709090193873868E-2</v>
      </c>
      <c r="F129" s="36">
        <v>1.5784851673421106E-2</v>
      </c>
      <c r="G129" s="36">
        <v>5.5210856645339361E-2</v>
      </c>
      <c r="H129" s="36">
        <f ca="1">Tabel_Core.accdb3[[#This Row],[Indicator]]-SUM(Tabel_Core.accdb3[[#This Row],[Money market]:[Banking sector]])</f>
        <v>-1.7785055258981844E-2</v>
      </c>
    </row>
    <row r="130" spans="1:8" x14ac:dyDescent="0.25">
      <c r="A130" s="4">
        <v>38501</v>
      </c>
      <c r="B130" s="36">
        <v>9.2886910009887053E-2</v>
      </c>
      <c r="C130" s="36">
        <v>9.3837984089170639E-3</v>
      </c>
      <c r="D130" s="36">
        <v>1.6213303461594927E-2</v>
      </c>
      <c r="E130" s="36">
        <v>2.6832457758704142E-2</v>
      </c>
      <c r="F130" s="36">
        <v>1.3249416249203391E-2</v>
      </c>
      <c r="G130" s="36">
        <v>4.2071746184349106E-2</v>
      </c>
      <c r="H130" s="36">
        <f ca="1">Tabel_Core.accdb3[[#This Row],[Indicator]]-SUM(Tabel_Core.accdb3[[#This Row],[Money market]:[Banking sector]])</f>
        <v>-1.4863812052881592E-2</v>
      </c>
    </row>
    <row r="131" spans="1:8" x14ac:dyDescent="0.25">
      <c r="A131" s="4">
        <v>38508</v>
      </c>
      <c r="B131" s="36">
        <v>8.2901770815014514E-2</v>
      </c>
      <c r="C131" s="36">
        <v>9.4823631579906576E-3</v>
      </c>
      <c r="D131" s="36">
        <v>1.7379796855344732E-2</v>
      </c>
      <c r="E131" s="36">
        <v>1.9664655725289283E-2</v>
      </c>
      <c r="F131" s="36">
        <v>1.7372329969757606E-2</v>
      </c>
      <c r="G131" s="36">
        <v>3.3750455786729222E-2</v>
      </c>
      <c r="H131" s="36">
        <f ca="1">Tabel_Core.accdb3[[#This Row],[Indicator]]-SUM(Tabel_Core.accdb3[[#This Row],[Money market]:[Banking sector]])</f>
        <v>-1.4747830680096996E-2</v>
      </c>
    </row>
    <row r="132" spans="1:8" x14ac:dyDescent="0.25">
      <c r="A132" s="4">
        <v>38515</v>
      </c>
      <c r="B132" s="36">
        <v>7.3132898644418048E-2</v>
      </c>
      <c r="C132" s="36">
        <v>8.3277405274662895E-3</v>
      </c>
      <c r="D132" s="36">
        <v>1.6279062065455454E-2</v>
      </c>
      <c r="E132" s="36">
        <v>1.5267658584193291E-2</v>
      </c>
      <c r="F132" s="36">
        <v>1.5665194759361508E-2</v>
      </c>
      <c r="G132" s="36">
        <v>3.1778578020810251E-2</v>
      </c>
      <c r="H132" s="36">
        <f ca="1">Tabel_Core.accdb3[[#This Row],[Indicator]]-SUM(Tabel_Core.accdb3[[#This Row],[Money market]:[Banking sector]])</f>
        <v>-1.4185335312868752E-2</v>
      </c>
    </row>
    <row r="133" spans="1:8" x14ac:dyDescent="0.25">
      <c r="A133" s="4">
        <v>38522</v>
      </c>
      <c r="B133" s="36">
        <v>8.1006520630895293E-2</v>
      </c>
      <c r="C133" s="36">
        <v>9.0680831029893612E-3</v>
      </c>
      <c r="D133" s="36">
        <v>1.7757070848223339E-2</v>
      </c>
      <c r="E133" s="36">
        <v>1.6669829883516722E-2</v>
      </c>
      <c r="F133" s="36">
        <v>2.0996140320540431E-2</v>
      </c>
      <c r="G133" s="36">
        <v>3.4545322566527009E-2</v>
      </c>
      <c r="H133" s="36">
        <f ca="1">Tabel_Core.accdb3[[#This Row],[Indicator]]-SUM(Tabel_Core.accdb3[[#This Row],[Money market]:[Banking sector]])</f>
        <v>-1.802992609090158E-2</v>
      </c>
    </row>
    <row r="134" spans="1:8" x14ac:dyDescent="0.25">
      <c r="A134" s="4">
        <v>38529</v>
      </c>
      <c r="B134" s="36">
        <v>7.7972509691888042E-2</v>
      </c>
      <c r="C134" s="36">
        <v>9.9004329021298645E-3</v>
      </c>
      <c r="D134" s="36">
        <v>1.7963821840109084E-2</v>
      </c>
      <c r="E134" s="36">
        <v>1.486767284773142E-2</v>
      </c>
      <c r="F134" s="36">
        <v>2.5499136375508682E-2</v>
      </c>
      <c r="G134" s="36">
        <v>2.9714473594585594E-2</v>
      </c>
      <c r="H134" s="36">
        <f ca="1">Tabel_Core.accdb3[[#This Row],[Indicator]]-SUM(Tabel_Core.accdb3[[#This Row],[Money market]:[Banking sector]])</f>
        <v>-1.9973027868176604E-2</v>
      </c>
    </row>
    <row r="135" spans="1:8" x14ac:dyDescent="0.25">
      <c r="A135" s="4">
        <v>38536</v>
      </c>
      <c r="B135" s="36">
        <v>7.4858829166444277E-2</v>
      </c>
      <c r="C135" s="36">
        <v>8.7690976635882018E-3</v>
      </c>
      <c r="D135" s="36">
        <v>1.6655170174200391E-2</v>
      </c>
      <c r="E135" s="36">
        <v>1.6666528250696453E-2</v>
      </c>
      <c r="F135" s="36">
        <v>2.3755841581064367E-2</v>
      </c>
      <c r="G135" s="36">
        <v>2.9862764163443151E-2</v>
      </c>
      <c r="H135" s="36">
        <f ca="1">Tabel_Core.accdb3[[#This Row],[Indicator]]-SUM(Tabel_Core.accdb3[[#This Row],[Money market]:[Banking sector]])</f>
        <v>-2.0850572666548287E-2</v>
      </c>
    </row>
    <row r="136" spans="1:8" x14ac:dyDescent="0.25">
      <c r="A136" s="4">
        <v>38543</v>
      </c>
      <c r="B136" s="36">
        <v>7.0620004913778497E-2</v>
      </c>
      <c r="C136" s="36">
        <v>9.0053113593118496E-3</v>
      </c>
      <c r="D136" s="36">
        <v>1.4406030625867535E-2</v>
      </c>
      <c r="E136" s="36">
        <v>1.7825720404317409E-2</v>
      </c>
      <c r="F136" s="36">
        <v>2.4263857744449811E-2</v>
      </c>
      <c r="G136" s="36">
        <v>2.6113331121455953E-2</v>
      </c>
      <c r="H136" s="36">
        <f ca="1">Tabel_Core.accdb3[[#This Row],[Indicator]]-SUM(Tabel_Core.accdb3[[#This Row],[Money market]:[Banking sector]])</f>
        <v>-2.099424634162407E-2</v>
      </c>
    </row>
    <row r="137" spans="1:8" x14ac:dyDescent="0.25">
      <c r="A137" s="4">
        <v>38550</v>
      </c>
      <c r="B137" s="36">
        <v>6.0909110242345264E-2</v>
      </c>
      <c r="C137" s="36">
        <v>8.2318805498252361E-3</v>
      </c>
      <c r="D137" s="36">
        <v>1.2645661419123103E-2</v>
      </c>
      <c r="E137" s="36">
        <v>1.4935864538254191E-2</v>
      </c>
      <c r="F137" s="36">
        <v>2.2920086251312338E-2</v>
      </c>
      <c r="G137" s="36">
        <v>2.2206654199145769E-2</v>
      </c>
      <c r="H137" s="36">
        <f ca="1">Tabel_Core.accdb3[[#This Row],[Indicator]]-SUM(Tabel_Core.accdb3[[#This Row],[Money market]:[Banking sector]])</f>
        <v>-2.0031036715315371E-2</v>
      </c>
    </row>
    <row r="138" spans="1:8" x14ac:dyDescent="0.25">
      <c r="A138" s="4">
        <v>38557</v>
      </c>
      <c r="B138" s="36">
        <v>6.0868757481667937E-2</v>
      </c>
      <c r="C138" s="36">
        <v>6.6236627338038916E-3</v>
      </c>
      <c r="D138" s="36">
        <v>1.1869258908022035E-2</v>
      </c>
      <c r="E138" s="36">
        <v>1.8418013883330236E-2</v>
      </c>
      <c r="F138" s="36">
        <v>2.400204767578518E-2</v>
      </c>
      <c r="G138" s="36">
        <v>2.2695451066804949E-2</v>
      </c>
      <c r="H138" s="36">
        <f ca="1">Tabel_Core.accdb3[[#This Row],[Indicator]]-SUM(Tabel_Core.accdb3[[#This Row],[Money market]:[Banking sector]])</f>
        <v>-2.2739676786078342E-2</v>
      </c>
    </row>
    <row r="139" spans="1:8" x14ac:dyDescent="0.25">
      <c r="A139" s="4">
        <v>38564</v>
      </c>
      <c r="B139" s="36">
        <v>5.1462589562214736E-2</v>
      </c>
      <c r="C139" s="36">
        <v>5.3254483344157416E-3</v>
      </c>
      <c r="D139" s="36">
        <v>1.0089802496635786E-2</v>
      </c>
      <c r="E139" s="36">
        <v>1.5447866379653051E-2</v>
      </c>
      <c r="F139" s="36">
        <v>2.0292574101167499E-2</v>
      </c>
      <c r="G139" s="36">
        <v>2.0276100855139673E-2</v>
      </c>
      <c r="H139" s="36">
        <f ca="1">Tabel_Core.accdb3[[#This Row],[Indicator]]-SUM(Tabel_Core.accdb3[[#This Row],[Money market]:[Banking sector]])</f>
        <v>-1.9969202604797023E-2</v>
      </c>
    </row>
    <row r="140" spans="1:8" x14ac:dyDescent="0.25">
      <c r="A140" s="4">
        <v>38571</v>
      </c>
      <c r="B140" s="36">
        <v>4.0034024463660459E-2</v>
      </c>
      <c r="C140" s="36">
        <v>3.8450524372276151E-3</v>
      </c>
      <c r="D140" s="36">
        <v>9.6748888982342227E-3</v>
      </c>
      <c r="E140" s="36">
        <v>1.202098481579981E-2</v>
      </c>
      <c r="F140" s="36">
        <v>1.8835904351421497E-2</v>
      </c>
      <c r="G140" s="36">
        <v>1.3048181237404699E-2</v>
      </c>
      <c r="H140" s="36">
        <f ca="1">Tabel_Core.accdb3[[#This Row],[Indicator]]-SUM(Tabel_Core.accdb3[[#This Row],[Money market]:[Banking sector]])</f>
        <v>-1.7390987276427385E-2</v>
      </c>
    </row>
    <row r="141" spans="1:8" x14ac:dyDescent="0.25">
      <c r="A141" s="4">
        <v>38578</v>
      </c>
      <c r="B141" s="36">
        <v>4.1465217948522773E-2</v>
      </c>
      <c r="C141" s="36">
        <v>3.8053178686975903E-3</v>
      </c>
      <c r="D141" s="36">
        <v>8.2502418119123205E-3</v>
      </c>
      <c r="E141" s="36">
        <v>1.548775930275623E-2</v>
      </c>
      <c r="F141" s="36">
        <v>1.4171612251217691E-2</v>
      </c>
      <c r="G141" s="36">
        <v>1.4783448953226228E-2</v>
      </c>
      <c r="H141" s="36">
        <f ca="1">Tabel_Core.accdb3[[#This Row],[Indicator]]-SUM(Tabel_Core.accdb3[[#This Row],[Money market]:[Banking sector]])</f>
        <v>-1.5033162239287287E-2</v>
      </c>
    </row>
    <row r="142" spans="1:8" x14ac:dyDescent="0.25">
      <c r="A142" s="4">
        <v>38585</v>
      </c>
      <c r="B142" s="36">
        <v>3.6046650672143646E-2</v>
      </c>
      <c r="C142" s="36">
        <v>3.5230954854367489E-3</v>
      </c>
      <c r="D142" s="36">
        <v>7.1200950350840302E-3</v>
      </c>
      <c r="E142" s="36">
        <v>1.430821176412243E-2</v>
      </c>
      <c r="F142" s="36">
        <v>9.7573469082952256E-3</v>
      </c>
      <c r="G142" s="36">
        <v>1.1689758427014738E-2</v>
      </c>
      <c r="H142" s="36">
        <f ca="1">Tabel_Core.accdb3[[#This Row],[Indicator]]-SUM(Tabel_Core.accdb3[[#This Row],[Money market]:[Banking sector]])</f>
        <v>-1.0351856947809525E-2</v>
      </c>
    </row>
    <row r="143" spans="1:8" x14ac:dyDescent="0.25">
      <c r="A143" s="4">
        <v>38592</v>
      </c>
      <c r="B143" s="36">
        <v>4.2345857085195143E-2</v>
      </c>
      <c r="C143" s="36">
        <v>3.742764753123037E-3</v>
      </c>
      <c r="D143" s="36">
        <v>7.188312695368711E-3</v>
      </c>
      <c r="E143" s="36">
        <v>1.8018553825160398E-2</v>
      </c>
      <c r="F143" s="36">
        <v>8.5505977776258405E-3</v>
      </c>
      <c r="G143" s="36">
        <v>1.4732157218056083E-2</v>
      </c>
      <c r="H143" s="36">
        <f ca="1">Tabel_Core.accdb3[[#This Row],[Indicator]]-SUM(Tabel_Core.accdb3[[#This Row],[Money market]:[Banking sector]])</f>
        <v>-9.8865291841389244E-3</v>
      </c>
    </row>
    <row r="144" spans="1:8" x14ac:dyDescent="0.25">
      <c r="A144" s="4">
        <v>38599</v>
      </c>
      <c r="B144" s="36">
        <v>5.0009876639064074E-2</v>
      </c>
      <c r="C144" s="36">
        <v>5.0126654611538368E-3</v>
      </c>
      <c r="D144" s="36">
        <v>7.6774067890813752E-3</v>
      </c>
      <c r="E144" s="36">
        <v>2.0879646780667834E-2</v>
      </c>
      <c r="F144" s="36">
        <v>1.0635644880012913E-2</v>
      </c>
      <c r="G144" s="36">
        <v>1.7528908726706833E-2</v>
      </c>
      <c r="H144" s="36">
        <f ca="1">Tabel_Core.accdb3[[#This Row],[Indicator]]-SUM(Tabel_Core.accdb3[[#This Row],[Money market]:[Banking sector]])</f>
        <v>-1.1724395998558707E-2</v>
      </c>
    </row>
    <row r="145" spans="1:8" x14ac:dyDescent="0.25">
      <c r="A145" s="4">
        <v>38606</v>
      </c>
      <c r="B145" s="36">
        <v>4.3245013939371635E-2</v>
      </c>
      <c r="C145" s="36">
        <v>4.6722308294915868E-3</v>
      </c>
      <c r="D145" s="36">
        <v>7.2045535949583246E-3</v>
      </c>
      <c r="E145" s="36">
        <v>1.7579635866941997E-2</v>
      </c>
      <c r="F145" s="36">
        <v>9.7145455319691317E-3</v>
      </c>
      <c r="G145" s="36">
        <v>1.4207086914726268E-2</v>
      </c>
      <c r="H145" s="36">
        <f ca="1">Tabel_Core.accdb3[[#This Row],[Indicator]]-SUM(Tabel_Core.accdb3[[#This Row],[Money market]:[Banking sector]])</f>
        <v>-1.0133038798715674E-2</v>
      </c>
    </row>
    <row r="146" spans="1:8" x14ac:dyDescent="0.25">
      <c r="A146" s="4">
        <v>38613</v>
      </c>
      <c r="B146" s="36">
        <v>3.9578261737069478E-2</v>
      </c>
      <c r="C146" s="36">
        <v>4.7041836931876859E-3</v>
      </c>
      <c r="D146" s="36">
        <v>6.7131199337854101E-3</v>
      </c>
      <c r="E146" s="36">
        <v>1.4817312018244013E-2</v>
      </c>
      <c r="F146" s="36">
        <v>8.5573626610343824E-3</v>
      </c>
      <c r="G146" s="36">
        <v>1.3368936475092798E-2</v>
      </c>
      <c r="H146" s="36">
        <f ca="1">Tabel_Core.accdb3[[#This Row],[Indicator]]-SUM(Tabel_Core.accdb3[[#This Row],[Money market]:[Banking sector]])</f>
        <v>-8.5826530442748086E-3</v>
      </c>
    </row>
    <row r="147" spans="1:8" x14ac:dyDescent="0.25">
      <c r="A147" s="4">
        <v>38620</v>
      </c>
      <c r="B147" s="36">
        <v>3.5699561690140352E-2</v>
      </c>
      <c r="C147" s="36">
        <v>4.7373545152385932E-3</v>
      </c>
      <c r="D147" s="36">
        <v>7.2668778967836418E-3</v>
      </c>
      <c r="E147" s="36">
        <v>1.1226591629547117E-2</v>
      </c>
      <c r="F147" s="36">
        <v>1.1162103430327001E-2</v>
      </c>
      <c r="G147" s="36">
        <v>1.0222633138879927E-2</v>
      </c>
      <c r="H147" s="36">
        <f ca="1">Tabel_Core.accdb3[[#This Row],[Indicator]]-SUM(Tabel_Core.accdb3[[#This Row],[Money market]:[Banking sector]])</f>
        <v>-8.915998920635923E-3</v>
      </c>
    </row>
    <row r="148" spans="1:8" x14ac:dyDescent="0.25">
      <c r="A148" s="4">
        <v>38627</v>
      </c>
      <c r="B148" s="36">
        <v>2.5929509293331134E-2</v>
      </c>
      <c r="C148" s="36">
        <v>3.7224021124498594E-3</v>
      </c>
      <c r="D148" s="36">
        <v>5.3939282883282745E-3</v>
      </c>
      <c r="E148" s="36">
        <v>7.8098647131831476E-3</v>
      </c>
      <c r="F148" s="36">
        <v>6.9519835340483317E-3</v>
      </c>
      <c r="G148" s="36">
        <v>7.2798064589702175E-3</v>
      </c>
      <c r="H148" s="36">
        <f ca="1">Tabel_Core.accdb3[[#This Row],[Indicator]]-SUM(Tabel_Core.accdb3[[#This Row],[Money market]:[Banking sector]])</f>
        <v>-5.2284758136487003E-3</v>
      </c>
    </row>
    <row r="149" spans="1:8" x14ac:dyDescent="0.25">
      <c r="A149" s="4">
        <v>38634</v>
      </c>
      <c r="B149" s="36">
        <v>3.0037664950223635E-2</v>
      </c>
      <c r="C149" s="36">
        <v>3.6852057831977189E-3</v>
      </c>
      <c r="D149" s="36">
        <v>6.2731841064227823E-3</v>
      </c>
      <c r="E149" s="36">
        <v>8.3960277665167098E-3</v>
      </c>
      <c r="F149" s="36">
        <v>1.0662016968541924E-2</v>
      </c>
      <c r="G149" s="36">
        <v>7.7336938598469643E-3</v>
      </c>
      <c r="H149" s="36">
        <f ca="1">Tabel_Core.accdb3[[#This Row],[Indicator]]-SUM(Tabel_Core.accdb3[[#This Row],[Money market]:[Banking sector]])</f>
        <v>-6.7124635343024652E-3</v>
      </c>
    </row>
    <row r="150" spans="1:8" x14ac:dyDescent="0.25">
      <c r="A150" s="4">
        <v>38641</v>
      </c>
      <c r="B150" s="36">
        <v>3.6531164472057343E-2</v>
      </c>
      <c r="C150" s="36">
        <v>4.1001939383088579E-3</v>
      </c>
      <c r="D150" s="36">
        <v>7.3867082521218231E-3</v>
      </c>
      <c r="E150" s="36">
        <v>1.2552613386207407E-2</v>
      </c>
      <c r="F150" s="36">
        <v>1.1885484818994967E-2</v>
      </c>
      <c r="G150" s="36">
        <v>8.3716053292114956E-3</v>
      </c>
      <c r="H150" s="36">
        <f ca="1">Tabel_Core.accdb3[[#This Row],[Indicator]]-SUM(Tabel_Core.accdb3[[#This Row],[Money market]:[Banking sector]])</f>
        <v>-7.7654412527872058E-3</v>
      </c>
    </row>
    <row r="151" spans="1:8" x14ac:dyDescent="0.25">
      <c r="A151" s="4">
        <v>38648</v>
      </c>
      <c r="B151" s="36">
        <v>4.8576911865697424E-2</v>
      </c>
      <c r="C151" s="36">
        <v>6.349212825940022E-3</v>
      </c>
      <c r="D151" s="36">
        <v>8.4679598418881587E-3</v>
      </c>
      <c r="E151" s="36">
        <v>2.0459638788643583E-2</v>
      </c>
      <c r="F151" s="36">
        <v>1.2721858771365883E-2</v>
      </c>
      <c r="G151" s="36">
        <v>1.0155885235855198E-2</v>
      </c>
      <c r="H151" s="36">
        <f ca="1">Tabel_Core.accdb3[[#This Row],[Indicator]]-SUM(Tabel_Core.accdb3[[#This Row],[Money market]:[Banking sector]])</f>
        <v>-9.5776435979954277E-3</v>
      </c>
    </row>
    <row r="152" spans="1:8" x14ac:dyDescent="0.25">
      <c r="A152" s="4">
        <v>38655</v>
      </c>
      <c r="B152" s="36">
        <v>6.3607697124546184E-2</v>
      </c>
      <c r="C152" s="36">
        <v>7.6776224154555166E-3</v>
      </c>
      <c r="D152" s="36">
        <v>1.2286800195929422E-2</v>
      </c>
      <c r="E152" s="36">
        <v>2.7447564844801885E-2</v>
      </c>
      <c r="F152" s="36">
        <v>1.48200498778725E-2</v>
      </c>
      <c r="G152" s="36">
        <v>1.355756823378142E-2</v>
      </c>
      <c r="H152" s="36">
        <f ca="1">Tabel_Core.accdb3[[#This Row],[Indicator]]-SUM(Tabel_Core.accdb3[[#This Row],[Money market]:[Banking sector]])</f>
        <v>-1.2181908443294559E-2</v>
      </c>
    </row>
    <row r="153" spans="1:8" x14ac:dyDescent="0.25">
      <c r="A153" s="4">
        <v>38662</v>
      </c>
      <c r="B153" s="36">
        <v>6.9366275788872889E-2</v>
      </c>
      <c r="C153" s="36">
        <v>8.681517250037029E-3</v>
      </c>
      <c r="D153" s="36">
        <v>1.3268640564726947E-2</v>
      </c>
      <c r="E153" s="36">
        <v>3.1762130737758312E-2</v>
      </c>
      <c r="F153" s="36">
        <v>1.7215610859014692E-2</v>
      </c>
      <c r="G153" s="36">
        <v>1.2820009143919051E-2</v>
      </c>
      <c r="H153" s="36">
        <f ca="1">Tabel_Core.accdb3[[#This Row],[Indicator]]-SUM(Tabel_Core.accdb3[[#This Row],[Money market]:[Banking sector]])</f>
        <v>-1.4381632766583149E-2</v>
      </c>
    </row>
    <row r="154" spans="1:8" x14ac:dyDescent="0.25">
      <c r="A154" s="4">
        <v>38669</v>
      </c>
      <c r="B154" s="36">
        <v>7.2983513929084157E-2</v>
      </c>
      <c r="C154" s="36">
        <v>1.1208011305680849E-2</v>
      </c>
      <c r="D154" s="36">
        <v>1.3199834545257128E-2</v>
      </c>
      <c r="E154" s="36">
        <v>2.7428717841143625E-2</v>
      </c>
      <c r="F154" s="36">
        <v>1.9076075620048868E-2</v>
      </c>
      <c r="G154" s="36">
        <v>1.8228056720436026E-2</v>
      </c>
      <c r="H154" s="36">
        <f ca="1">Tabel_Core.accdb3[[#This Row],[Indicator]]-SUM(Tabel_Core.accdb3[[#This Row],[Money market]:[Banking sector]])</f>
        <v>-1.615718210348234E-2</v>
      </c>
    </row>
    <row r="155" spans="1:8" x14ac:dyDescent="0.25">
      <c r="A155" s="4">
        <v>38676</v>
      </c>
      <c r="B155" s="36">
        <v>6.9141097730363657E-2</v>
      </c>
      <c r="C155" s="36">
        <v>1.2063348081070039E-2</v>
      </c>
      <c r="D155" s="36">
        <v>1.4475255828749974E-2</v>
      </c>
      <c r="E155" s="36">
        <v>2.1588138513726658E-2</v>
      </c>
      <c r="F155" s="36">
        <v>1.9781111256899978E-2</v>
      </c>
      <c r="G155" s="36">
        <v>1.7834078418875628E-2</v>
      </c>
      <c r="H155" s="36">
        <f ca="1">Tabel_Core.accdb3[[#This Row],[Indicator]]-SUM(Tabel_Core.accdb3[[#This Row],[Money market]:[Banking sector]])</f>
        <v>-1.6600834368958622E-2</v>
      </c>
    </row>
    <row r="156" spans="1:8" x14ac:dyDescent="0.25">
      <c r="A156" s="4">
        <v>38683</v>
      </c>
      <c r="B156" s="36">
        <v>6.6334089601430196E-2</v>
      </c>
      <c r="C156" s="36">
        <v>1.4598155019824382E-2</v>
      </c>
      <c r="D156" s="36">
        <v>1.3897413697146931E-2</v>
      </c>
      <c r="E156" s="36">
        <v>1.845977782800548E-2</v>
      </c>
      <c r="F156" s="36">
        <v>2.0454720200714465E-2</v>
      </c>
      <c r="G156" s="36">
        <v>1.606665047935003E-2</v>
      </c>
      <c r="H156" s="36">
        <f ca="1">Tabel_Core.accdb3[[#This Row],[Indicator]]-SUM(Tabel_Core.accdb3[[#This Row],[Money market]:[Banking sector]])</f>
        <v>-1.7142627623611101E-2</v>
      </c>
    </row>
    <row r="157" spans="1:8" x14ac:dyDescent="0.25">
      <c r="A157" s="4">
        <v>38690</v>
      </c>
      <c r="B157" s="36">
        <v>7.2903315309829547E-2</v>
      </c>
      <c r="C157" s="36">
        <v>1.6484583118717862E-2</v>
      </c>
      <c r="D157" s="36">
        <v>1.4885490796684567E-2</v>
      </c>
      <c r="E157" s="36">
        <v>2.239816853814864E-2</v>
      </c>
      <c r="F157" s="36">
        <v>2.0890260436490674E-2</v>
      </c>
      <c r="G157" s="36">
        <v>1.7509632876698017E-2</v>
      </c>
      <c r="H157" s="36">
        <f ca="1">Tabel_Core.accdb3[[#This Row],[Indicator]]-SUM(Tabel_Core.accdb3[[#This Row],[Money market]:[Banking sector]])</f>
        <v>-1.926482045691022E-2</v>
      </c>
    </row>
    <row r="158" spans="1:8" x14ac:dyDescent="0.25">
      <c r="A158" s="4">
        <v>38697</v>
      </c>
      <c r="B158" s="36">
        <v>6.2854569366661769E-2</v>
      </c>
      <c r="C158" s="36">
        <v>1.3855613718509737E-2</v>
      </c>
      <c r="D158" s="36">
        <v>1.408475108831563E-2</v>
      </c>
      <c r="E158" s="36">
        <v>2.2379620257143171E-2</v>
      </c>
      <c r="F158" s="36">
        <v>1.8311720564443093E-2</v>
      </c>
      <c r="G158" s="36">
        <v>1.1171170893909226E-2</v>
      </c>
      <c r="H158" s="36">
        <f ca="1">Tabel_Core.accdb3[[#This Row],[Indicator]]-SUM(Tabel_Core.accdb3[[#This Row],[Money market]:[Banking sector]])</f>
        <v>-1.6948307155659079E-2</v>
      </c>
    </row>
    <row r="159" spans="1:8" x14ac:dyDescent="0.25">
      <c r="A159" s="4">
        <v>38704</v>
      </c>
      <c r="B159" s="36">
        <v>5.2066020895294815E-2</v>
      </c>
      <c r="C159" s="36">
        <v>1.0813054095389015E-2</v>
      </c>
      <c r="D159" s="36">
        <v>1.1124080873354654E-2</v>
      </c>
      <c r="E159" s="36">
        <v>2.0352564345610488E-2</v>
      </c>
      <c r="F159" s="36">
        <v>1.4890039479549245E-2</v>
      </c>
      <c r="G159" s="36">
        <v>8.8349833945939107E-3</v>
      </c>
      <c r="H159" s="36">
        <f ca="1">Tabel_Core.accdb3[[#This Row],[Indicator]]-SUM(Tabel_Core.accdb3[[#This Row],[Money market]:[Banking sector]])</f>
        <v>-1.3948701293202484E-2</v>
      </c>
    </row>
    <row r="160" spans="1:8" x14ac:dyDescent="0.25">
      <c r="A160" s="4">
        <v>38711</v>
      </c>
      <c r="B160" s="36">
        <v>4.6233340984583454E-2</v>
      </c>
      <c r="C160" s="36">
        <v>6.9960994500727477E-3</v>
      </c>
      <c r="D160" s="36">
        <v>8.8347854758389702E-3</v>
      </c>
      <c r="E160" s="36">
        <v>1.916629982461018E-2</v>
      </c>
      <c r="F160" s="36">
        <v>1.6092364237509964E-2</v>
      </c>
      <c r="G160" s="36">
        <v>8.5465130814689864E-3</v>
      </c>
      <c r="H160" s="36">
        <f ca="1">Tabel_Core.accdb3[[#This Row],[Indicator]]-SUM(Tabel_Core.accdb3[[#This Row],[Money market]:[Banking sector]])</f>
        <v>-1.3402721084917399E-2</v>
      </c>
    </row>
    <row r="161" spans="1:8" x14ac:dyDescent="0.25">
      <c r="A161" s="4">
        <v>38718</v>
      </c>
      <c r="B161" s="36">
        <v>2.8339122992863862E-2</v>
      </c>
      <c r="C161" s="36">
        <v>3.909315401418036E-3</v>
      </c>
      <c r="D161" s="36">
        <v>6.7537405399751907E-3</v>
      </c>
      <c r="E161" s="36">
        <v>9.3990274116371314E-3</v>
      </c>
      <c r="F161" s="36">
        <v>9.699509576813356E-3</v>
      </c>
      <c r="G161" s="36">
        <v>5.9944849795744888E-3</v>
      </c>
      <c r="H161" s="36">
        <f ca="1">Tabel_Core.accdb3[[#This Row],[Indicator]]-SUM(Tabel_Core.accdb3[[#This Row],[Money market]:[Banking sector]])</f>
        <v>-7.4169549165543427E-3</v>
      </c>
    </row>
    <row r="162" spans="1:8" x14ac:dyDescent="0.25">
      <c r="A162" s="4">
        <v>38725</v>
      </c>
      <c r="B162" s="36">
        <v>3.693077866094964E-2</v>
      </c>
      <c r="C162" s="36">
        <v>5.4650721256909764E-3</v>
      </c>
      <c r="D162" s="36">
        <v>8.0788036975616758E-3</v>
      </c>
      <c r="E162" s="36">
        <v>1.3493278770553457E-2</v>
      </c>
      <c r="F162" s="36">
        <v>1.1573511835358062E-2</v>
      </c>
      <c r="G162" s="36">
        <v>7.0892706028605774E-3</v>
      </c>
      <c r="H162" s="36">
        <f ca="1">Tabel_Core.accdb3[[#This Row],[Indicator]]-SUM(Tabel_Core.accdb3[[#This Row],[Money market]:[Banking sector]])</f>
        <v>-8.7691583710751073E-3</v>
      </c>
    </row>
    <row r="163" spans="1:8" x14ac:dyDescent="0.25">
      <c r="A163" s="4">
        <v>38732</v>
      </c>
      <c r="B163" s="36">
        <v>4.2470097261288392E-2</v>
      </c>
      <c r="C163" s="36">
        <v>6.886833244008796E-3</v>
      </c>
      <c r="D163" s="36">
        <v>8.9160861522191905E-3</v>
      </c>
      <c r="E163" s="36">
        <v>1.5377628678705813E-2</v>
      </c>
      <c r="F163" s="36">
        <v>1.4057703947055805E-2</v>
      </c>
      <c r="G163" s="36">
        <v>7.3244543272319006E-3</v>
      </c>
      <c r="H163" s="36">
        <f ca="1">Tabel_Core.accdb3[[#This Row],[Indicator]]-SUM(Tabel_Core.accdb3[[#This Row],[Money market]:[Banking sector]])</f>
        <v>-1.0092609087933115E-2</v>
      </c>
    </row>
    <row r="164" spans="1:8" x14ac:dyDescent="0.25">
      <c r="A164" s="4">
        <v>38739</v>
      </c>
      <c r="B164" s="36">
        <v>4.084365537939795E-2</v>
      </c>
      <c r="C164" s="36">
        <v>6.8275853568005663E-3</v>
      </c>
      <c r="D164" s="36">
        <v>9.5851191456085144E-3</v>
      </c>
      <c r="E164" s="36">
        <v>1.5453475759884334E-2</v>
      </c>
      <c r="F164" s="36">
        <v>1.0455544719649761E-2</v>
      </c>
      <c r="G164" s="36">
        <v>6.7137634827725201E-3</v>
      </c>
      <c r="H164" s="36">
        <f ca="1">Tabel_Core.accdb3[[#This Row],[Indicator]]-SUM(Tabel_Core.accdb3[[#This Row],[Money market]:[Banking sector]])</f>
        <v>-8.1918330853177485E-3</v>
      </c>
    </row>
    <row r="165" spans="1:8" x14ac:dyDescent="0.25">
      <c r="A165" s="4">
        <v>38746</v>
      </c>
      <c r="B165" s="36">
        <v>5.404672686685813E-2</v>
      </c>
      <c r="C165" s="36">
        <v>7.1632571707766768E-3</v>
      </c>
      <c r="D165" s="36">
        <v>1.1397856324156359E-2</v>
      </c>
      <c r="E165" s="36">
        <v>2.1661415343384297E-2</v>
      </c>
      <c r="F165" s="36">
        <v>1.5018074341870274E-2</v>
      </c>
      <c r="G165" s="36">
        <v>1.0077620384937364E-2</v>
      </c>
      <c r="H165" s="36">
        <f ca="1">Tabel_Core.accdb3[[#This Row],[Indicator]]-SUM(Tabel_Core.accdb3[[#This Row],[Money market]:[Banking sector]])</f>
        <v>-1.1271496698266839E-2</v>
      </c>
    </row>
    <row r="166" spans="1:8" x14ac:dyDescent="0.25">
      <c r="A166" s="4">
        <v>38753</v>
      </c>
      <c r="B166" s="36">
        <v>5.1081089191140357E-2</v>
      </c>
      <c r="C166" s="36">
        <v>5.5765418654005593E-3</v>
      </c>
      <c r="D166" s="36">
        <v>1.0351425877032271E-2</v>
      </c>
      <c r="E166" s="36">
        <v>2.1670391867972198E-2</v>
      </c>
      <c r="F166" s="36">
        <v>1.444040474442719E-2</v>
      </c>
      <c r="G166" s="36">
        <v>9.7211635344751236E-3</v>
      </c>
      <c r="H166" s="36">
        <f ca="1">Tabel_Core.accdb3[[#This Row],[Indicator]]-SUM(Tabel_Core.accdb3[[#This Row],[Money market]:[Banking sector]])</f>
        <v>-1.0678838698166986E-2</v>
      </c>
    </row>
    <row r="167" spans="1:8" x14ac:dyDescent="0.25">
      <c r="A167" s="4">
        <v>38760</v>
      </c>
      <c r="B167" s="36">
        <v>5.4511571759235697E-2</v>
      </c>
      <c r="C167" s="36">
        <v>3.735190661474071E-3</v>
      </c>
      <c r="D167" s="36">
        <v>1.1346258301924131E-2</v>
      </c>
      <c r="E167" s="36">
        <v>2.2466960684142615E-2</v>
      </c>
      <c r="F167" s="36">
        <v>1.444194046613035E-2</v>
      </c>
      <c r="G167" s="36">
        <v>1.359582731394619E-2</v>
      </c>
      <c r="H167" s="36">
        <f ca="1">Tabel_Core.accdb3[[#This Row],[Indicator]]-SUM(Tabel_Core.accdb3[[#This Row],[Money market]:[Banking sector]])</f>
        <v>-1.1074605668381657E-2</v>
      </c>
    </row>
    <row r="168" spans="1:8" x14ac:dyDescent="0.25">
      <c r="A168" s="4">
        <v>38767</v>
      </c>
      <c r="B168" s="36">
        <v>5.5167058554967036E-2</v>
      </c>
      <c r="C168" s="36">
        <v>4.4932047687946987E-3</v>
      </c>
      <c r="D168" s="36">
        <v>1.1850876039501891E-2</v>
      </c>
      <c r="E168" s="36">
        <v>2.1448317223642627E-2</v>
      </c>
      <c r="F168" s="36">
        <v>1.5716867959530326E-2</v>
      </c>
      <c r="G168" s="36">
        <v>1.3199319629635543E-2</v>
      </c>
      <c r="H168" s="36">
        <f ca="1">Tabel_Core.accdb3[[#This Row],[Indicator]]-SUM(Tabel_Core.accdb3[[#This Row],[Money market]:[Banking sector]])</f>
        <v>-1.1541527066138049E-2</v>
      </c>
    </row>
    <row r="169" spans="1:8" x14ac:dyDescent="0.25">
      <c r="A169" s="4">
        <v>38774</v>
      </c>
      <c r="B169" s="36">
        <v>4.8740381949034683E-2</v>
      </c>
      <c r="C169" s="36">
        <v>7.0131160355688393E-3</v>
      </c>
      <c r="D169" s="36">
        <v>1.1135631825557747E-2</v>
      </c>
      <c r="E169" s="36">
        <v>1.622522759052197E-2</v>
      </c>
      <c r="F169" s="36">
        <v>1.1764887854484343E-2</v>
      </c>
      <c r="G169" s="36">
        <v>1.1876690086335157E-2</v>
      </c>
      <c r="H169" s="36">
        <f ca="1">Tabel_Core.accdb3[[#This Row],[Indicator]]-SUM(Tabel_Core.accdb3[[#This Row],[Money market]:[Banking sector]])</f>
        <v>-9.2751714434333721E-3</v>
      </c>
    </row>
    <row r="170" spans="1:8" x14ac:dyDescent="0.25">
      <c r="A170" s="4">
        <v>38781</v>
      </c>
      <c r="B170" s="36">
        <v>4.9394433281653168E-2</v>
      </c>
      <c r="C170" s="36">
        <v>8.3534803830129286E-3</v>
      </c>
      <c r="D170" s="36">
        <v>1.27437860771187E-2</v>
      </c>
      <c r="E170" s="36">
        <v>1.4559967813128308E-2</v>
      </c>
      <c r="F170" s="36">
        <v>1.0366662001117183E-2</v>
      </c>
      <c r="G170" s="36">
        <v>1.2031237409403171E-2</v>
      </c>
      <c r="H170" s="36">
        <f ca="1">Tabel_Core.accdb3[[#This Row],[Indicator]]-SUM(Tabel_Core.accdb3[[#This Row],[Money market]:[Banking sector]])</f>
        <v>-8.6607004021271236E-3</v>
      </c>
    </row>
    <row r="171" spans="1:8" x14ac:dyDescent="0.25">
      <c r="A171" s="4">
        <v>38788</v>
      </c>
      <c r="B171" s="36">
        <v>5.0426749020101524E-2</v>
      </c>
      <c r="C171" s="36">
        <v>1.0534118810255014E-2</v>
      </c>
      <c r="D171" s="36">
        <v>1.3090561263148399E-2</v>
      </c>
      <c r="E171" s="36">
        <v>1.417757664037482E-2</v>
      </c>
      <c r="F171" s="36">
        <v>9.6870994418236048E-3</v>
      </c>
      <c r="G171" s="36">
        <v>1.1063024430718958E-2</v>
      </c>
      <c r="H171" s="36">
        <f ca="1">Tabel_Core.accdb3[[#This Row],[Indicator]]-SUM(Tabel_Core.accdb3[[#This Row],[Money market]:[Banking sector]])</f>
        <v>-8.1256315662192741E-3</v>
      </c>
    </row>
    <row r="172" spans="1:8" x14ac:dyDescent="0.25">
      <c r="A172" s="4">
        <v>38795</v>
      </c>
      <c r="B172" s="36">
        <v>4.9190082480718753E-2</v>
      </c>
      <c r="C172" s="36">
        <v>1.0935906056257452E-2</v>
      </c>
      <c r="D172" s="36">
        <v>1.2364831766028272E-2</v>
      </c>
      <c r="E172" s="36">
        <v>1.3874048042211901E-2</v>
      </c>
      <c r="F172" s="36">
        <v>9.3537564023128683E-3</v>
      </c>
      <c r="G172" s="36">
        <v>1.031644849521755E-2</v>
      </c>
      <c r="H172" s="36">
        <f ca="1">Tabel_Core.accdb3[[#This Row],[Indicator]]-SUM(Tabel_Core.accdb3[[#This Row],[Money market]:[Banking sector]])</f>
        <v>-7.6549082813092972E-3</v>
      </c>
    </row>
    <row r="173" spans="1:8" x14ac:dyDescent="0.25">
      <c r="A173" s="4">
        <v>38802</v>
      </c>
      <c r="B173" s="36">
        <v>4.853556782533186E-2</v>
      </c>
      <c r="C173" s="36">
        <v>1.083683417688781E-2</v>
      </c>
      <c r="D173" s="36">
        <v>1.177845939291282E-2</v>
      </c>
      <c r="E173" s="36">
        <v>1.4413386997630895E-2</v>
      </c>
      <c r="F173" s="36">
        <v>9.3126234670696841E-3</v>
      </c>
      <c r="G173" s="36">
        <v>9.6314404465693438E-3</v>
      </c>
      <c r="H173" s="36">
        <f ca="1">Tabel_Core.accdb3[[#This Row],[Indicator]]-SUM(Tabel_Core.accdb3[[#This Row],[Money market]:[Banking sector]])</f>
        <v>-7.4371766557386892E-3</v>
      </c>
    </row>
    <row r="174" spans="1:8" x14ac:dyDescent="0.25">
      <c r="A174" s="4">
        <v>38809</v>
      </c>
      <c r="B174" s="36">
        <v>6.3558974847453889E-2</v>
      </c>
      <c r="C174" s="36">
        <v>1.2949176613180829E-2</v>
      </c>
      <c r="D174" s="36">
        <v>1.4287345340577965E-2</v>
      </c>
      <c r="E174" s="36">
        <v>1.8911986531290659E-2</v>
      </c>
      <c r="F174" s="36">
        <v>1.4707068695281135E-2</v>
      </c>
      <c r="G174" s="36">
        <v>1.2724061306687755E-2</v>
      </c>
      <c r="H174" s="36">
        <f ca="1">Tabel_Core.accdb3[[#This Row],[Indicator]]-SUM(Tabel_Core.accdb3[[#This Row],[Money market]:[Banking sector]])</f>
        <v>-1.0020663639564456E-2</v>
      </c>
    </row>
    <row r="175" spans="1:8" x14ac:dyDescent="0.25">
      <c r="A175" s="4">
        <v>38816</v>
      </c>
      <c r="B175" s="36">
        <v>7.6373805916114063E-2</v>
      </c>
      <c r="C175" s="36">
        <v>1.8140334878023703E-2</v>
      </c>
      <c r="D175" s="36">
        <v>1.7158851747881208E-2</v>
      </c>
      <c r="E175" s="36">
        <v>2.0892483071610988E-2</v>
      </c>
      <c r="F175" s="36">
        <v>1.879396573334326E-2</v>
      </c>
      <c r="G175" s="36">
        <v>1.4365381608859121E-2</v>
      </c>
      <c r="H175" s="36">
        <f ca="1">Tabel_Core.accdb3[[#This Row],[Indicator]]-SUM(Tabel_Core.accdb3[[#This Row],[Money market]:[Banking sector]])</f>
        <v>-1.2977211123604213E-2</v>
      </c>
    </row>
    <row r="176" spans="1:8" x14ac:dyDescent="0.25">
      <c r="A176" s="4">
        <v>38823</v>
      </c>
      <c r="B176" s="36">
        <v>8.3792795480869181E-2</v>
      </c>
      <c r="C176" s="36">
        <v>1.9315281149089925E-2</v>
      </c>
      <c r="D176" s="36">
        <v>1.8259628257192982E-2</v>
      </c>
      <c r="E176" s="36">
        <v>2.2315771309559206E-2</v>
      </c>
      <c r="F176" s="36">
        <v>1.8029705927493388E-2</v>
      </c>
      <c r="G176" s="36">
        <v>1.9595092897939963E-2</v>
      </c>
      <c r="H176" s="36">
        <f ca="1">Tabel_Core.accdb3[[#This Row],[Indicator]]-SUM(Tabel_Core.accdb3[[#This Row],[Money market]:[Banking sector]])</f>
        <v>-1.372268406040629E-2</v>
      </c>
    </row>
    <row r="177" spans="1:8" x14ac:dyDescent="0.25">
      <c r="A177" s="4">
        <v>38830</v>
      </c>
      <c r="B177" s="36">
        <v>8.9659931873492346E-2</v>
      </c>
      <c r="C177" s="36">
        <v>1.8582133111645364E-2</v>
      </c>
      <c r="D177" s="36">
        <v>1.9207783680443895E-2</v>
      </c>
      <c r="E177" s="36">
        <v>2.4108679651731298E-2</v>
      </c>
      <c r="F177" s="36">
        <v>2.040033909079118E-2</v>
      </c>
      <c r="G177" s="36">
        <v>2.2369788285994056E-2</v>
      </c>
      <c r="H177" s="36">
        <f ca="1">Tabel_Core.accdb3[[#This Row],[Indicator]]-SUM(Tabel_Core.accdb3[[#This Row],[Money market]:[Banking sector]])</f>
        <v>-1.5008791947113451E-2</v>
      </c>
    </row>
    <row r="178" spans="1:8" x14ac:dyDescent="0.25">
      <c r="A178" s="4">
        <v>38837</v>
      </c>
      <c r="B178" s="36">
        <v>7.5867876571241777E-2</v>
      </c>
      <c r="C178" s="36">
        <v>1.6869019729919166E-2</v>
      </c>
      <c r="D178" s="36">
        <v>1.6878750094539752E-2</v>
      </c>
      <c r="E178" s="36">
        <v>1.8815536789393572E-2</v>
      </c>
      <c r="F178" s="36">
        <v>1.6657615535765932E-2</v>
      </c>
      <c r="G178" s="36">
        <v>1.9510611738523542E-2</v>
      </c>
      <c r="H178" s="36">
        <f ca="1">Tabel_Core.accdb3[[#This Row],[Indicator]]-SUM(Tabel_Core.accdb3[[#This Row],[Money market]:[Banking sector]])</f>
        <v>-1.2863657316900187E-2</v>
      </c>
    </row>
    <row r="179" spans="1:8" x14ac:dyDescent="0.25">
      <c r="A179" s="4">
        <v>38844</v>
      </c>
      <c r="B179" s="36">
        <v>6.7029092686811051E-2</v>
      </c>
      <c r="C179" s="36">
        <v>1.3300929196909349E-2</v>
      </c>
      <c r="D179" s="36">
        <v>1.4377552797796532E-2</v>
      </c>
      <c r="E179" s="36">
        <v>2.0271045952687472E-2</v>
      </c>
      <c r="F179" s="36">
        <v>1.1601040201868508E-2</v>
      </c>
      <c r="G179" s="36">
        <v>1.7687005850845462E-2</v>
      </c>
      <c r="H179" s="36">
        <f ca="1">Tabel_Core.accdb3[[#This Row],[Indicator]]-SUM(Tabel_Core.accdb3[[#This Row],[Money market]:[Banking sector]])</f>
        <v>-1.0208481313296269E-2</v>
      </c>
    </row>
    <row r="180" spans="1:8" x14ac:dyDescent="0.25">
      <c r="A180" s="4">
        <v>38851</v>
      </c>
      <c r="B180" s="36">
        <v>6.5262342940008433E-2</v>
      </c>
      <c r="C180" s="36">
        <v>1.3780099318351207E-2</v>
      </c>
      <c r="D180" s="36">
        <v>1.5298576741209272E-2</v>
      </c>
      <c r="E180" s="36">
        <v>1.9522374990461205E-2</v>
      </c>
      <c r="F180" s="36">
        <v>1.2346868610675424E-2</v>
      </c>
      <c r="G180" s="36">
        <v>1.4579003307081414E-2</v>
      </c>
      <c r="H180" s="36">
        <f ca="1">Tabel_Core.accdb3[[#This Row],[Indicator]]-SUM(Tabel_Core.accdb3[[#This Row],[Money market]:[Banking sector]])</f>
        <v>-1.0264580027770087E-2</v>
      </c>
    </row>
    <row r="181" spans="1:8" x14ac:dyDescent="0.25">
      <c r="A181" s="4">
        <v>38858</v>
      </c>
      <c r="B181" s="36">
        <v>0.10417681011094371</v>
      </c>
      <c r="C181" s="36">
        <v>1.6423075690963705E-2</v>
      </c>
      <c r="D181" s="36">
        <v>2.3193558926976183E-2</v>
      </c>
      <c r="E181" s="36">
        <v>3.3583745588630642E-2</v>
      </c>
      <c r="F181" s="36">
        <v>2.0911474706931062E-2</v>
      </c>
      <c r="G181" s="36">
        <v>2.6936119470597937E-2</v>
      </c>
      <c r="H181" s="36">
        <f ca="1">Tabel_Core.accdb3[[#This Row],[Indicator]]-SUM(Tabel_Core.accdb3[[#This Row],[Money market]:[Banking sector]])</f>
        <v>-1.6871164273155825E-2</v>
      </c>
    </row>
    <row r="182" spans="1:8" x14ac:dyDescent="0.25">
      <c r="A182" s="4">
        <v>38865</v>
      </c>
      <c r="B182" s="36">
        <v>0.13449915631788009</v>
      </c>
      <c r="C182" s="36">
        <v>1.761545182094618E-2</v>
      </c>
      <c r="D182" s="36">
        <v>2.8577196229221689E-2</v>
      </c>
      <c r="E182" s="36">
        <v>5.011535393022544E-2</v>
      </c>
      <c r="F182" s="36">
        <v>2.1031760512585585E-2</v>
      </c>
      <c r="G182" s="36">
        <v>3.9172395191456037E-2</v>
      </c>
      <c r="H182" s="36">
        <f ca="1">Tabel_Core.accdb3[[#This Row],[Indicator]]-SUM(Tabel_Core.accdb3[[#This Row],[Money market]:[Banking sector]])</f>
        <v>-2.2013001366554846E-2</v>
      </c>
    </row>
    <row r="183" spans="1:8" x14ac:dyDescent="0.25">
      <c r="A183" s="4">
        <v>38872</v>
      </c>
      <c r="B183" s="36">
        <v>0.1491746244898712</v>
      </c>
      <c r="C183" s="36">
        <v>1.7672974198275872E-2</v>
      </c>
      <c r="D183" s="36">
        <v>3.3094882098255285E-2</v>
      </c>
      <c r="E183" s="36">
        <v>5.6301313120649246E-2</v>
      </c>
      <c r="F183" s="36">
        <v>2.3469788900382184E-2</v>
      </c>
      <c r="G183" s="36">
        <v>4.5337849421947192E-2</v>
      </c>
      <c r="H183" s="36">
        <f ca="1">Tabel_Core.accdb3[[#This Row],[Indicator]]-SUM(Tabel_Core.accdb3[[#This Row],[Money market]:[Banking sector]])</f>
        <v>-2.6702183249638578E-2</v>
      </c>
    </row>
    <row r="184" spans="1:8" x14ac:dyDescent="0.25">
      <c r="A184" s="4">
        <v>38879</v>
      </c>
      <c r="B184" s="36">
        <v>0.18166883862176075</v>
      </c>
      <c r="C184" s="36">
        <v>2.2782978641499665E-2</v>
      </c>
      <c r="D184" s="36">
        <v>3.8567958158307679E-2</v>
      </c>
      <c r="E184" s="36">
        <v>7.0535098713489397E-2</v>
      </c>
      <c r="F184" s="36">
        <v>2.6488433874673284E-2</v>
      </c>
      <c r="G184" s="36">
        <v>5.8539297396896603E-2</v>
      </c>
      <c r="H184" s="36">
        <f ca="1">Tabel_Core.accdb3[[#This Row],[Indicator]]-SUM(Tabel_Core.accdb3[[#This Row],[Money market]:[Banking sector]])</f>
        <v>-3.5244928163105871E-2</v>
      </c>
    </row>
    <row r="185" spans="1:8" x14ac:dyDescent="0.25">
      <c r="A185" s="4">
        <v>38886</v>
      </c>
      <c r="B185" s="36">
        <v>0.15911644287642349</v>
      </c>
      <c r="C185" s="36">
        <v>2.110326477501093E-2</v>
      </c>
      <c r="D185" s="36">
        <v>3.3611597378425992E-2</v>
      </c>
      <c r="E185" s="36">
        <v>6.7510680289432717E-2</v>
      </c>
      <c r="F185" s="36">
        <v>1.596411675481323E-2</v>
      </c>
      <c r="G185" s="36">
        <v>5.3930936616047691E-2</v>
      </c>
      <c r="H185" s="36">
        <f ca="1">Tabel_Core.accdb3[[#This Row],[Indicator]]-SUM(Tabel_Core.accdb3[[#This Row],[Money market]:[Banking sector]])</f>
        <v>-3.3004152937307074E-2</v>
      </c>
    </row>
    <row r="186" spans="1:8" x14ac:dyDescent="0.25">
      <c r="A186" s="4">
        <v>38893</v>
      </c>
      <c r="B186" s="36">
        <v>0.13546062615586435</v>
      </c>
      <c r="C186" s="36">
        <v>2.0424309581500565E-2</v>
      </c>
      <c r="D186" s="36">
        <v>3.0596141007373324E-2</v>
      </c>
      <c r="E186" s="36">
        <v>5.6703039513561156E-2</v>
      </c>
      <c r="F186" s="36">
        <v>1.5805738405551974E-2</v>
      </c>
      <c r="G186" s="36">
        <v>4.3880864863641358E-2</v>
      </c>
      <c r="H186" s="36">
        <f ca="1">Tabel_Core.accdb3[[#This Row],[Indicator]]-SUM(Tabel_Core.accdb3[[#This Row],[Money market]:[Banking sector]])</f>
        <v>-3.1949467215764027E-2</v>
      </c>
    </row>
    <row r="187" spans="1:8" x14ac:dyDescent="0.25">
      <c r="A187" s="4">
        <v>38900</v>
      </c>
      <c r="B187" s="36">
        <v>0.14266744289868064</v>
      </c>
      <c r="C187" s="36">
        <v>2.296316711457605E-2</v>
      </c>
      <c r="D187" s="36">
        <v>2.9568503567350107E-2</v>
      </c>
      <c r="E187" s="36">
        <v>6.3543419045298241E-2</v>
      </c>
      <c r="F187" s="36">
        <v>1.9289999483143909E-2</v>
      </c>
      <c r="G187" s="36">
        <v>4.667899997848507E-2</v>
      </c>
      <c r="H187" s="36">
        <f ca="1">Tabel_Core.accdb3[[#This Row],[Indicator]]-SUM(Tabel_Core.accdb3[[#This Row],[Money market]:[Banking sector]])</f>
        <v>-3.9376646290172734E-2</v>
      </c>
    </row>
    <row r="188" spans="1:8" x14ac:dyDescent="0.25">
      <c r="A188" s="4">
        <v>38907</v>
      </c>
      <c r="B188" s="36">
        <v>0.11482439582194615</v>
      </c>
      <c r="C188" s="36">
        <v>1.6187497698567747E-2</v>
      </c>
      <c r="D188" s="36">
        <v>2.4961671187000878E-2</v>
      </c>
      <c r="E188" s="36">
        <v>5.6009172834438084E-2</v>
      </c>
      <c r="F188" s="36">
        <v>1.8077413749603845E-2</v>
      </c>
      <c r="G188" s="36">
        <v>3.5238399943314118E-2</v>
      </c>
      <c r="H188" s="36">
        <f ca="1">Tabel_Core.accdb3[[#This Row],[Indicator]]-SUM(Tabel_Core.accdb3[[#This Row],[Money market]:[Banking sector]])</f>
        <v>-3.5649759590978519E-2</v>
      </c>
    </row>
    <row r="189" spans="1:8" x14ac:dyDescent="0.25">
      <c r="A189" s="4">
        <v>38914</v>
      </c>
      <c r="B189" s="36">
        <v>9.6173476291090382E-2</v>
      </c>
      <c r="C189" s="36">
        <v>1.4544493665179296E-2</v>
      </c>
      <c r="D189" s="36">
        <v>2.3575210179177367E-2</v>
      </c>
      <c r="E189" s="36">
        <v>4.6211425561331509E-2</v>
      </c>
      <c r="F189" s="36">
        <v>1.8346417483041309E-2</v>
      </c>
      <c r="G189" s="36">
        <v>2.670815482382756E-2</v>
      </c>
      <c r="H189" s="36">
        <f ca="1">Tabel_Core.accdb3[[#This Row],[Indicator]]-SUM(Tabel_Core.accdb3[[#This Row],[Money market]:[Banking sector]])</f>
        <v>-3.3212225421466651E-2</v>
      </c>
    </row>
    <row r="190" spans="1:8" x14ac:dyDescent="0.25">
      <c r="A190" s="4">
        <v>38921</v>
      </c>
      <c r="B190" s="36">
        <v>0.1009794887439274</v>
      </c>
      <c r="C190" s="36">
        <v>1.3723169514256135E-2</v>
      </c>
      <c r="D190" s="36">
        <v>2.2189228857644003E-2</v>
      </c>
      <c r="E190" s="36">
        <v>4.7811420056004639E-2</v>
      </c>
      <c r="F190" s="36">
        <v>2.0887741428175531E-2</v>
      </c>
      <c r="G190" s="36">
        <v>3.1965474759565342E-2</v>
      </c>
      <c r="H190" s="36">
        <f ca="1">Tabel_Core.accdb3[[#This Row],[Indicator]]-SUM(Tabel_Core.accdb3[[#This Row],[Money market]:[Banking sector]])</f>
        <v>-3.5597545871718261E-2</v>
      </c>
    </row>
    <row r="191" spans="1:8" x14ac:dyDescent="0.25">
      <c r="A191" s="4">
        <v>38928</v>
      </c>
      <c r="B191" s="36">
        <v>7.1054967175080225E-2</v>
      </c>
      <c r="C191" s="36">
        <v>8.2023600619314675E-3</v>
      </c>
      <c r="D191" s="36">
        <v>1.8340042246722459E-2</v>
      </c>
      <c r="E191" s="36">
        <v>3.1858973113949932E-2</v>
      </c>
      <c r="F191" s="36">
        <v>1.5066547699869037E-2</v>
      </c>
      <c r="G191" s="36">
        <v>2.2026850996621522E-2</v>
      </c>
      <c r="H191" s="36">
        <f ca="1">Tabel_Core.accdb3[[#This Row],[Indicator]]-SUM(Tabel_Core.accdb3[[#This Row],[Money market]:[Banking sector]])</f>
        <v>-2.4439806944014195E-2</v>
      </c>
    </row>
    <row r="192" spans="1:8" x14ac:dyDescent="0.25">
      <c r="A192" s="4">
        <v>38935</v>
      </c>
      <c r="B192" s="36">
        <v>7.5601138573873933E-2</v>
      </c>
      <c r="C192" s="36">
        <v>1.0653913643219161E-2</v>
      </c>
      <c r="D192" s="36">
        <v>1.8589547156654521E-2</v>
      </c>
      <c r="E192" s="36">
        <v>3.1713340867666175E-2</v>
      </c>
      <c r="F192" s="36">
        <v>1.4487648678306923E-2</v>
      </c>
      <c r="G192" s="36">
        <v>2.4767460742135317E-2</v>
      </c>
      <c r="H192" s="36">
        <f ca="1">Tabel_Core.accdb3[[#This Row],[Indicator]]-SUM(Tabel_Core.accdb3[[#This Row],[Money market]:[Banking sector]])</f>
        <v>-2.4610772514108162E-2</v>
      </c>
    </row>
    <row r="193" spans="1:8" x14ac:dyDescent="0.25">
      <c r="A193" s="4">
        <v>38942</v>
      </c>
      <c r="B193" s="36">
        <v>7.1747726312698559E-2</v>
      </c>
      <c r="C193" s="36">
        <v>9.9190436717541079E-3</v>
      </c>
      <c r="D193" s="36">
        <v>1.6404729523014819E-2</v>
      </c>
      <c r="E193" s="36">
        <v>2.9593572690387662E-2</v>
      </c>
      <c r="F193" s="36">
        <v>1.410007876657514E-2</v>
      </c>
      <c r="G193" s="36">
        <v>2.4311952876843915E-2</v>
      </c>
      <c r="H193" s="36">
        <f ca="1">Tabel_Core.accdb3[[#This Row],[Indicator]]-SUM(Tabel_Core.accdb3[[#This Row],[Money market]:[Banking sector]])</f>
        <v>-2.2581651215877088E-2</v>
      </c>
    </row>
    <row r="194" spans="1:8" x14ac:dyDescent="0.25">
      <c r="A194" s="4">
        <v>38949</v>
      </c>
      <c r="B194" s="36">
        <v>6.2812023806323392E-2</v>
      </c>
      <c r="C194" s="36">
        <v>9.1331186560083769E-3</v>
      </c>
      <c r="D194" s="36">
        <v>1.6674705755342623E-2</v>
      </c>
      <c r="E194" s="36">
        <v>2.52473398252255E-2</v>
      </c>
      <c r="F194" s="36">
        <v>1.0539275326711785E-2</v>
      </c>
      <c r="G194" s="36">
        <v>1.9179520678080542E-2</v>
      </c>
      <c r="H194" s="36">
        <f ca="1">Tabel_Core.accdb3[[#This Row],[Indicator]]-SUM(Tabel_Core.accdb3[[#This Row],[Money market]:[Banking sector]])</f>
        <v>-1.7961936435045428E-2</v>
      </c>
    </row>
    <row r="195" spans="1:8" x14ac:dyDescent="0.25">
      <c r="A195" s="4">
        <v>38956</v>
      </c>
      <c r="B195" s="36">
        <v>6.7141144961071458E-2</v>
      </c>
      <c r="C195" s="36">
        <v>1.0604980643429192E-2</v>
      </c>
      <c r="D195" s="36">
        <v>1.8645751438377735E-2</v>
      </c>
      <c r="E195" s="36">
        <v>2.6380664146739553E-2</v>
      </c>
      <c r="F195" s="36">
        <v>1.0668240568508781E-2</v>
      </c>
      <c r="G195" s="36">
        <v>1.9484166111978226E-2</v>
      </c>
      <c r="H195" s="36">
        <f ca="1">Tabel_Core.accdb3[[#This Row],[Indicator]]-SUM(Tabel_Core.accdb3[[#This Row],[Money market]:[Banking sector]])</f>
        <v>-1.8642657947962035E-2</v>
      </c>
    </row>
    <row r="196" spans="1:8" x14ac:dyDescent="0.25">
      <c r="A196" s="4">
        <v>38963</v>
      </c>
      <c r="B196" s="36">
        <v>5.8382997603714099E-2</v>
      </c>
      <c r="C196" s="36">
        <v>8.3059924981884782E-3</v>
      </c>
      <c r="D196" s="36">
        <v>1.6903373592593744E-2</v>
      </c>
      <c r="E196" s="36">
        <v>2.1465117980817169E-2</v>
      </c>
      <c r="F196" s="36">
        <v>9.8265871637926907E-3</v>
      </c>
      <c r="G196" s="36">
        <v>1.683978642716016E-2</v>
      </c>
      <c r="H196" s="36">
        <f ca="1">Tabel_Core.accdb3[[#This Row],[Indicator]]-SUM(Tabel_Core.accdb3[[#This Row],[Money market]:[Banking sector]])</f>
        <v>-1.4957860058838146E-2</v>
      </c>
    </row>
    <row r="197" spans="1:8" x14ac:dyDescent="0.25">
      <c r="A197" s="4">
        <v>38970</v>
      </c>
      <c r="B197" s="36">
        <v>6.477083078420387E-2</v>
      </c>
      <c r="C197" s="36">
        <v>9.0104055065536315E-3</v>
      </c>
      <c r="D197" s="36">
        <v>2.047977699349296E-2</v>
      </c>
      <c r="E197" s="36">
        <v>2.2906629435081868E-2</v>
      </c>
      <c r="F197" s="36">
        <v>1.1995868294255117E-2</v>
      </c>
      <c r="G197" s="36">
        <v>1.7536711886863888E-2</v>
      </c>
      <c r="H197" s="36">
        <f ca="1">Tabel_Core.accdb3[[#This Row],[Indicator]]-SUM(Tabel_Core.accdb3[[#This Row],[Money market]:[Banking sector]])</f>
        <v>-1.715856133204359E-2</v>
      </c>
    </row>
    <row r="198" spans="1:8" x14ac:dyDescent="0.25">
      <c r="A198" s="4">
        <v>38977</v>
      </c>
      <c r="B198" s="36">
        <v>6.6422517277607826E-2</v>
      </c>
      <c r="C198" s="36">
        <v>9.5072627421830015E-3</v>
      </c>
      <c r="D198" s="36">
        <v>2.1394050566942005E-2</v>
      </c>
      <c r="E198" s="36">
        <v>2.28576032330432E-2</v>
      </c>
      <c r="F198" s="36">
        <v>1.2496033353113719E-2</v>
      </c>
      <c r="G198" s="36">
        <v>1.8331431227036631E-2</v>
      </c>
      <c r="H198" s="36">
        <f ca="1">Tabel_Core.accdb3[[#This Row],[Indicator]]-SUM(Tabel_Core.accdb3[[#This Row],[Money market]:[Banking sector]])</f>
        <v>-1.8163863844710734E-2</v>
      </c>
    </row>
    <row r="199" spans="1:8" x14ac:dyDescent="0.25">
      <c r="A199" s="4">
        <v>38984</v>
      </c>
      <c r="B199" s="36">
        <v>6.9149433111569431E-2</v>
      </c>
      <c r="C199" s="36">
        <v>9.2697357102417381E-3</v>
      </c>
      <c r="D199" s="36">
        <v>2.3017151166948184E-2</v>
      </c>
      <c r="E199" s="36">
        <v>2.3206940381828627E-2</v>
      </c>
      <c r="F199" s="36">
        <v>1.3930531774464044E-2</v>
      </c>
      <c r="G199" s="36">
        <v>2.0085003466219428E-2</v>
      </c>
      <c r="H199" s="36">
        <f ca="1">Tabel_Core.accdb3[[#This Row],[Indicator]]-SUM(Tabel_Core.accdb3[[#This Row],[Money market]:[Banking sector]])</f>
        <v>-2.0359929388132594E-2</v>
      </c>
    </row>
    <row r="200" spans="1:8" x14ac:dyDescent="0.25">
      <c r="A200" s="4">
        <v>38991</v>
      </c>
      <c r="B200" s="36">
        <v>7.2415794581818654E-2</v>
      </c>
      <c r="C200" s="36">
        <v>1.0453664818227414E-2</v>
      </c>
      <c r="D200" s="36">
        <v>2.3579144523576071E-2</v>
      </c>
      <c r="E200" s="36">
        <v>2.392867864724434E-2</v>
      </c>
      <c r="F200" s="36">
        <v>1.6057328594418826E-2</v>
      </c>
      <c r="G200" s="36">
        <v>2.0520769378856156E-2</v>
      </c>
      <c r="H200" s="36">
        <f ca="1">Tabel_Core.accdb3[[#This Row],[Indicator]]-SUM(Tabel_Core.accdb3[[#This Row],[Money market]:[Banking sector]])</f>
        <v>-2.212379138050416E-2</v>
      </c>
    </row>
    <row r="201" spans="1:8" x14ac:dyDescent="0.25">
      <c r="A201" s="4">
        <v>38998</v>
      </c>
      <c r="B201" s="36">
        <v>7.4093195118774546E-2</v>
      </c>
      <c r="C201" s="36">
        <v>1.2374113635763491E-2</v>
      </c>
      <c r="D201" s="36">
        <v>2.2958637077444246E-2</v>
      </c>
      <c r="E201" s="36">
        <v>2.354788574327224E-2</v>
      </c>
      <c r="F201" s="36">
        <v>1.5904540060346535E-2</v>
      </c>
      <c r="G201" s="36">
        <v>2.2167560231562231E-2</v>
      </c>
      <c r="H201" s="36">
        <f ca="1">Tabel_Core.accdb3[[#This Row],[Indicator]]-SUM(Tabel_Core.accdb3[[#This Row],[Money market]:[Banking sector]])</f>
        <v>-2.2859541629614191E-2</v>
      </c>
    </row>
    <row r="202" spans="1:8" x14ac:dyDescent="0.25">
      <c r="A202" s="4">
        <v>39005</v>
      </c>
      <c r="B202" s="36">
        <v>6.9742523502299814E-2</v>
      </c>
      <c r="C202" s="36">
        <v>1.2210579034129887E-2</v>
      </c>
      <c r="D202" s="36">
        <v>2.055491434655389E-2</v>
      </c>
      <c r="E202" s="36">
        <v>2.3256767753892734E-2</v>
      </c>
      <c r="F202" s="36">
        <v>1.5459138839400964E-2</v>
      </c>
      <c r="G202" s="36">
        <v>1.9781974207119708E-2</v>
      </c>
      <c r="H202" s="36">
        <f ca="1">Tabel_Core.accdb3[[#This Row],[Indicator]]-SUM(Tabel_Core.accdb3[[#This Row],[Money market]:[Banking sector]])</f>
        <v>-2.152085067879736E-2</v>
      </c>
    </row>
    <row r="203" spans="1:8" x14ac:dyDescent="0.25">
      <c r="A203" s="4">
        <v>39012</v>
      </c>
      <c r="B203" s="36">
        <v>6.2422239203999509E-2</v>
      </c>
      <c r="C203" s="36">
        <v>1.2589268112091774E-2</v>
      </c>
      <c r="D203" s="36">
        <v>1.7113019174674712E-2</v>
      </c>
      <c r="E203" s="36">
        <v>2.1717653866489509E-2</v>
      </c>
      <c r="F203" s="36">
        <v>1.2810340917354061E-2</v>
      </c>
      <c r="G203" s="36">
        <v>1.6342054989170286E-2</v>
      </c>
      <c r="H203" s="36">
        <f ca="1">Tabel_Core.accdb3[[#This Row],[Indicator]]-SUM(Tabel_Core.accdb3[[#This Row],[Money market]:[Banking sector]])</f>
        <v>-1.8150097855780832E-2</v>
      </c>
    </row>
    <row r="204" spans="1:8" x14ac:dyDescent="0.25">
      <c r="A204" s="4">
        <v>39019</v>
      </c>
      <c r="B204" s="36">
        <v>6.6965936342500754E-2</v>
      </c>
      <c r="C204" s="36">
        <v>1.2610551277618042E-2</v>
      </c>
      <c r="D204" s="36">
        <v>1.836563763621521E-2</v>
      </c>
      <c r="E204" s="36">
        <v>2.7201077683066972E-2</v>
      </c>
      <c r="F204" s="36">
        <v>1.0102285258453319E-2</v>
      </c>
      <c r="G204" s="36">
        <v>1.7499138188654603E-2</v>
      </c>
      <c r="H204" s="36">
        <f ca="1">Tabel_Core.accdb3[[#This Row],[Indicator]]-SUM(Tabel_Core.accdb3[[#This Row],[Money market]:[Banking sector]])</f>
        <v>-1.8812753701507395E-2</v>
      </c>
    </row>
    <row r="205" spans="1:8" x14ac:dyDescent="0.25">
      <c r="A205" s="4">
        <v>39026</v>
      </c>
      <c r="B205" s="36">
        <v>7.1056812295255109E-2</v>
      </c>
      <c r="C205" s="36">
        <v>1.5630276530256275E-2</v>
      </c>
      <c r="D205" s="36">
        <v>1.8939428089633465E-2</v>
      </c>
      <c r="E205" s="36">
        <v>3.3342038400000135E-2</v>
      </c>
      <c r="F205" s="36">
        <v>7.3463346064776671E-3</v>
      </c>
      <c r="G205" s="36">
        <v>1.5800712986990102E-2</v>
      </c>
      <c r="H205" s="36">
        <f ca="1">Tabel_Core.accdb3[[#This Row],[Indicator]]-SUM(Tabel_Core.accdb3[[#This Row],[Money market]:[Banking sector]])</f>
        <v>-2.0001978318102534E-2</v>
      </c>
    </row>
    <row r="206" spans="1:8" x14ac:dyDescent="0.25">
      <c r="A206" s="4">
        <v>39033</v>
      </c>
      <c r="B206" s="36">
        <v>7.2844991946367982E-2</v>
      </c>
      <c r="C206" s="36">
        <v>1.7090484598695329E-2</v>
      </c>
      <c r="D206" s="36">
        <v>1.9641931342707107E-2</v>
      </c>
      <c r="E206" s="36">
        <v>3.3066164354322386E-2</v>
      </c>
      <c r="F206" s="36">
        <v>7.0080396955236957E-3</v>
      </c>
      <c r="G206" s="36">
        <v>1.67908432239166E-2</v>
      </c>
      <c r="H206" s="36">
        <f ca="1">Tabel_Core.accdb3[[#This Row],[Indicator]]-SUM(Tabel_Core.accdb3[[#This Row],[Money market]:[Banking sector]])</f>
        <v>-2.0752471268797146E-2</v>
      </c>
    </row>
    <row r="207" spans="1:8" x14ac:dyDescent="0.25">
      <c r="A207" s="4">
        <v>39040</v>
      </c>
      <c r="B207" s="36">
        <v>7.6199256010961822E-2</v>
      </c>
      <c r="C207" s="36">
        <v>1.8801896325484659E-2</v>
      </c>
      <c r="D207" s="36">
        <v>1.9312397005808883E-2</v>
      </c>
      <c r="E207" s="36">
        <v>3.3731298466430401E-2</v>
      </c>
      <c r="F207" s="36">
        <v>7.7372438784561893E-3</v>
      </c>
      <c r="G207" s="36">
        <v>1.8299659413951209E-2</v>
      </c>
      <c r="H207" s="36">
        <f ca="1">Tabel_Core.accdb3[[#This Row],[Indicator]]-SUM(Tabel_Core.accdb3[[#This Row],[Money market]:[Banking sector]])</f>
        <v>-2.1683239079169511E-2</v>
      </c>
    </row>
    <row r="208" spans="1:8" x14ac:dyDescent="0.25">
      <c r="A208" s="4">
        <v>39047</v>
      </c>
      <c r="B208" s="36">
        <v>6.8475549112453474E-2</v>
      </c>
      <c r="C208" s="36">
        <v>2.0383096919808164E-2</v>
      </c>
      <c r="D208" s="36">
        <v>1.7086404278661052E-2</v>
      </c>
      <c r="E208" s="36">
        <v>2.7029522977707023E-2</v>
      </c>
      <c r="F208" s="36">
        <v>9.3254818681624014E-3</v>
      </c>
      <c r="G208" s="36">
        <v>1.4850233949295907E-2</v>
      </c>
      <c r="H208" s="36">
        <f ca="1">Tabel_Core.accdb3[[#This Row],[Indicator]]-SUM(Tabel_Core.accdb3[[#This Row],[Money market]:[Banking sector]])</f>
        <v>-2.0199190881181078E-2</v>
      </c>
    </row>
    <row r="209" spans="1:8" x14ac:dyDescent="0.25">
      <c r="A209" s="4">
        <v>39054</v>
      </c>
      <c r="B209" s="36">
        <v>7.1943936765598168E-2</v>
      </c>
      <c r="C209" s="36">
        <v>1.8355727245837485E-2</v>
      </c>
      <c r="D209" s="36">
        <v>1.6151909707212052E-2</v>
      </c>
      <c r="E209" s="36">
        <v>2.695606394772139E-2</v>
      </c>
      <c r="F209" s="36">
        <v>1.2492160044301127E-2</v>
      </c>
      <c r="G209" s="36">
        <v>1.8159624479828055E-2</v>
      </c>
      <c r="H209" s="36">
        <f ca="1">Tabel_Core.accdb3[[#This Row],[Indicator]]-SUM(Tabel_Core.accdb3[[#This Row],[Money market]:[Banking sector]])</f>
        <v>-2.0171548659301944E-2</v>
      </c>
    </row>
    <row r="210" spans="1:8" x14ac:dyDescent="0.25">
      <c r="A210" s="4">
        <v>39061</v>
      </c>
      <c r="B210" s="36">
        <v>7.1300907357127824E-2</v>
      </c>
      <c r="C210" s="36">
        <v>1.9639939298072139E-2</v>
      </c>
      <c r="D210" s="36">
        <v>1.4830977358075486E-2</v>
      </c>
      <c r="E210" s="36">
        <v>2.7639293529814622E-2</v>
      </c>
      <c r="F210" s="36">
        <v>1.1237714580211517E-2</v>
      </c>
      <c r="G210" s="36">
        <v>1.7629081254216375E-2</v>
      </c>
      <c r="H210" s="36">
        <f ca="1">Tabel_Core.accdb3[[#This Row],[Indicator]]-SUM(Tabel_Core.accdb3[[#This Row],[Money market]:[Banking sector]])</f>
        <v>-1.9676098663262309E-2</v>
      </c>
    </row>
    <row r="211" spans="1:8" x14ac:dyDescent="0.25">
      <c r="A211" s="4">
        <v>39068</v>
      </c>
      <c r="B211" s="36">
        <v>7.8109056924529768E-2</v>
      </c>
      <c r="C211" s="36">
        <v>2.1130748951525842E-2</v>
      </c>
      <c r="D211" s="36">
        <v>1.5991510813953717E-2</v>
      </c>
      <c r="E211" s="36">
        <v>3.0255001524205336E-2</v>
      </c>
      <c r="F211" s="36">
        <v>1.2503766962668474E-2</v>
      </c>
      <c r="G211" s="36">
        <v>1.9885775245312268E-2</v>
      </c>
      <c r="H211" s="36">
        <f ca="1">Tabel_Core.accdb3[[#This Row],[Indicator]]-SUM(Tabel_Core.accdb3[[#This Row],[Money market]:[Banking sector]])</f>
        <v>-2.1657746573135864E-2</v>
      </c>
    </row>
    <row r="212" spans="1:8" x14ac:dyDescent="0.25">
      <c r="A212" s="4">
        <v>39075</v>
      </c>
      <c r="B212" s="36">
        <v>7.8656690318690464E-2</v>
      </c>
      <c r="C212" s="36">
        <v>2.0695519274895904E-2</v>
      </c>
      <c r="D212" s="36">
        <v>1.692793390780855E-2</v>
      </c>
      <c r="E212" s="36">
        <v>3.1499874830593994E-2</v>
      </c>
      <c r="F212" s="36">
        <v>1.2679766121340957E-2</v>
      </c>
      <c r="G212" s="36">
        <v>1.8904113386821058E-2</v>
      </c>
      <c r="H212" s="36">
        <f ca="1">Tabel_Core.accdb3[[#This Row],[Indicator]]-SUM(Tabel_Core.accdb3[[#This Row],[Money market]:[Banking sector]])</f>
        <v>-2.2050517202770001E-2</v>
      </c>
    </row>
    <row r="213" spans="1:8" x14ac:dyDescent="0.25">
      <c r="A213" s="4">
        <v>39082</v>
      </c>
      <c r="B213" s="36">
        <v>6.066196594228488E-2</v>
      </c>
      <c r="C213" s="36">
        <v>1.9746183121594707E-2</v>
      </c>
      <c r="D213" s="36">
        <v>1.5167709461793331E-2</v>
      </c>
      <c r="E213" s="36">
        <v>2.2716251706101979E-2</v>
      </c>
      <c r="F213" s="36">
        <v>8.9521637796024477E-3</v>
      </c>
      <c r="G213" s="36">
        <v>1.2333829396669656E-2</v>
      </c>
      <c r="H213" s="36">
        <f ca="1">Tabel_Core.accdb3[[#This Row],[Indicator]]-SUM(Tabel_Core.accdb3[[#This Row],[Money market]:[Banking sector]])</f>
        <v>-1.825417152347724E-2</v>
      </c>
    </row>
    <row r="214" spans="1:8" x14ac:dyDescent="0.25">
      <c r="A214" s="4">
        <v>39089</v>
      </c>
      <c r="B214" s="36">
        <v>7.1363274648047204E-2</v>
      </c>
      <c r="C214" s="36">
        <v>2.2006529092333887E-2</v>
      </c>
      <c r="D214" s="36">
        <v>1.795692220803928E-2</v>
      </c>
      <c r="E214" s="36">
        <v>2.3089909174753752E-2</v>
      </c>
      <c r="F214" s="36">
        <v>1.2594196242263753E-2</v>
      </c>
      <c r="G214" s="36">
        <v>1.7511169197803975E-2</v>
      </c>
      <c r="H214" s="36">
        <f ca="1">Tabel_Core.accdb3[[#This Row],[Indicator]]-SUM(Tabel_Core.accdb3[[#This Row],[Money market]:[Banking sector]])</f>
        <v>-2.1795451267147437E-2</v>
      </c>
    </row>
    <row r="215" spans="1:8" x14ac:dyDescent="0.25">
      <c r="A215" s="4">
        <v>39096</v>
      </c>
      <c r="B215" s="36">
        <v>6.8308569783244649E-2</v>
      </c>
      <c r="C215" s="36">
        <v>2.2937402069199309E-2</v>
      </c>
      <c r="D215" s="36">
        <v>1.8161738716598007E-2</v>
      </c>
      <c r="E215" s="36">
        <v>1.8974849499773162E-2</v>
      </c>
      <c r="F215" s="36">
        <v>1.5700450381597869E-2</v>
      </c>
      <c r="G215" s="36">
        <v>1.5582241561574832E-2</v>
      </c>
      <c r="H215" s="36">
        <f ca="1">Tabel_Core.accdb3[[#This Row],[Indicator]]-SUM(Tabel_Core.accdb3[[#This Row],[Money market]:[Banking sector]])</f>
        <v>-2.3048112445498536E-2</v>
      </c>
    </row>
    <row r="216" spans="1:8" x14ac:dyDescent="0.25">
      <c r="A216" s="4">
        <v>39103</v>
      </c>
      <c r="B216" s="36">
        <v>6.4776750171550879E-2</v>
      </c>
      <c r="C216" s="36">
        <v>2.1906692488543492E-2</v>
      </c>
      <c r="D216" s="36">
        <v>1.7114204164756005E-2</v>
      </c>
      <c r="E216" s="36">
        <v>1.5205868637097461E-2</v>
      </c>
      <c r="F216" s="36">
        <v>1.3264238668894099E-2</v>
      </c>
      <c r="G216" s="36">
        <v>1.9256593908879613E-2</v>
      </c>
      <c r="H216" s="36">
        <f ca="1">Tabel_Core.accdb3[[#This Row],[Indicator]]-SUM(Tabel_Core.accdb3[[#This Row],[Money market]:[Banking sector]])</f>
        <v>-2.1970847696619791E-2</v>
      </c>
    </row>
    <row r="217" spans="1:8" x14ac:dyDescent="0.25">
      <c r="A217" s="4">
        <v>39110</v>
      </c>
      <c r="B217" s="36">
        <v>6.8869240288921982E-2</v>
      </c>
      <c r="C217" s="36">
        <v>2.2241701408936769E-2</v>
      </c>
      <c r="D217" s="36">
        <v>1.6939430851755408E-2</v>
      </c>
      <c r="E217" s="36">
        <v>1.7686128048192706E-2</v>
      </c>
      <c r="F217" s="36">
        <v>1.4796057370813208E-2</v>
      </c>
      <c r="G217" s="36">
        <v>2.0583639575164066E-2</v>
      </c>
      <c r="H217" s="36">
        <f ca="1">Tabel_Core.accdb3[[#This Row],[Indicator]]-SUM(Tabel_Core.accdb3[[#This Row],[Money market]:[Banking sector]])</f>
        <v>-2.3377716965940168E-2</v>
      </c>
    </row>
    <row r="218" spans="1:8" x14ac:dyDescent="0.25">
      <c r="A218" s="4">
        <v>39117</v>
      </c>
      <c r="B218" s="36">
        <v>5.8556012021833651E-2</v>
      </c>
      <c r="C218" s="36">
        <v>2.0519855334896309E-2</v>
      </c>
      <c r="D218" s="36">
        <v>1.4650959632497192E-2</v>
      </c>
      <c r="E218" s="36">
        <v>1.7240106752550607E-2</v>
      </c>
      <c r="F218" s="36">
        <v>1.2186045590439258E-2</v>
      </c>
      <c r="G218" s="36">
        <v>1.5254415575016807E-2</v>
      </c>
      <c r="H218" s="36">
        <f ca="1">Tabel_Core.accdb3[[#This Row],[Indicator]]-SUM(Tabel_Core.accdb3[[#This Row],[Money market]:[Banking sector]])</f>
        <v>-2.1295370863566518E-2</v>
      </c>
    </row>
    <row r="219" spans="1:8" x14ac:dyDescent="0.25">
      <c r="A219" s="4">
        <v>39124</v>
      </c>
      <c r="B219" s="36">
        <v>5.6926235427755351E-2</v>
      </c>
      <c r="C219" s="36">
        <v>1.8860594973783125E-2</v>
      </c>
      <c r="D219" s="36">
        <v>1.3434412339834769E-2</v>
      </c>
      <c r="E219" s="36">
        <v>2.0392292272193142E-2</v>
      </c>
      <c r="F219" s="36">
        <v>1.0178084188045068E-2</v>
      </c>
      <c r="G219" s="36">
        <v>1.4197482198677641E-2</v>
      </c>
      <c r="H219" s="36">
        <f ca="1">Tabel_Core.accdb3[[#This Row],[Indicator]]-SUM(Tabel_Core.accdb3[[#This Row],[Money market]:[Banking sector]])</f>
        <v>-2.0136630544778392E-2</v>
      </c>
    </row>
    <row r="220" spans="1:8" x14ac:dyDescent="0.25">
      <c r="A220" s="4">
        <v>39131</v>
      </c>
      <c r="B220" s="36">
        <v>5.9235174528225375E-2</v>
      </c>
      <c r="C220" s="36">
        <v>1.9150953544484196E-2</v>
      </c>
      <c r="D220" s="36">
        <v>1.4418596089632398E-2</v>
      </c>
      <c r="E220" s="36">
        <v>2.1785104422588557E-2</v>
      </c>
      <c r="F220" s="36">
        <v>1.4194892308332745E-2</v>
      </c>
      <c r="G220" s="36">
        <v>1.1059854727453685E-2</v>
      </c>
      <c r="H220" s="36">
        <f ca="1">Tabel_Core.accdb3[[#This Row],[Indicator]]-SUM(Tabel_Core.accdb3[[#This Row],[Money market]:[Banking sector]])</f>
        <v>-2.137422656426622E-2</v>
      </c>
    </row>
    <row r="221" spans="1:8" x14ac:dyDescent="0.25">
      <c r="A221" s="4">
        <v>39138</v>
      </c>
      <c r="B221" s="36">
        <v>6.2814419045702341E-2</v>
      </c>
      <c r="C221" s="36">
        <v>1.8748480019689994E-2</v>
      </c>
      <c r="D221" s="36">
        <v>1.472323895157868E-2</v>
      </c>
      <c r="E221" s="36">
        <v>2.3126835331352669E-2</v>
      </c>
      <c r="F221" s="36">
        <v>1.330286601733903E-2</v>
      </c>
      <c r="G221" s="36">
        <v>1.4286936456838976E-2</v>
      </c>
      <c r="H221" s="36">
        <f ca="1">Tabel_Core.accdb3[[#This Row],[Indicator]]-SUM(Tabel_Core.accdb3[[#This Row],[Money market]:[Banking sector]])</f>
        <v>-2.1373937731096998E-2</v>
      </c>
    </row>
    <row r="222" spans="1:8" x14ac:dyDescent="0.25">
      <c r="A222" s="4">
        <v>39145</v>
      </c>
      <c r="B222" s="36">
        <v>8.5066956170358393E-2</v>
      </c>
      <c r="C222" s="36">
        <v>1.9353227729696325E-2</v>
      </c>
      <c r="D222" s="36">
        <v>1.7283586089653941E-2</v>
      </c>
      <c r="E222" s="36">
        <v>3.5775338917740263E-2</v>
      </c>
      <c r="F222" s="36">
        <v>1.6842793939067239E-2</v>
      </c>
      <c r="G222" s="36">
        <v>2.2895387829930017E-2</v>
      </c>
      <c r="H222" s="36">
        <f ca="1">Tabel_Core.accdb3[[#This Row],[Indicator]]-SUM(Tabel_Core.accdb3[[#This Row],[Money market]:[Banking sector]])</f>
        <v>-2.7083378335729394E-2</v>
      </c>
    </row>
    <row r="223" spans="1:8" x14ac:dyDescent="0.25">
      <c r="A223" s="4">
        <v>39152</v>
      </c>
      <c r="B223" s="36">
        <v>9.9907314254960411E-2</v>
      </c>
      <c r="C223" s="36">
        <v>2.0453095095228555E-2</v>
      </c>
      <c r="D223" s="36">
        <v>1.8939429183914093E-2</v>
      </c>
      <c r="E223" s="36">
        <v>4.6729779245904157E-2</v>
      </c>
      <c r="F223" s="36">
        <v>1.9329304606229312E-2</v>
      </c>
      <c r="G223" s="36">
        <v>2.8053828604381152E-2</v>
      </c>
      <c r="H223" s="36">
        <f ca="1">Tabel_Core.accdb3[[#This Row],[Indicator]]-SUM(Tabel_Core.accdb3[[#This Row],[Money market]:[Banking sector]])</f>
        <v>-3.3598122480696851E-2</v>
      </c>
    </row>
    <row r="224" spans="1:8" x14ac:dyDescent="0.25">
      <c r="A224" s="4">
        <v>39159</v>
      </c>
      <c r="B224" s="36">
        <v>0.11198979312266892</v>
      </c>
      <c r="C224" s="36">
        <v>2.3714500664752093E-2</v>
      </c>
      <c r="D224" s="36">
        <v>1.9538347803379374E-2</v>
      </c>
      <c r="E224" s="36">
        <v>5.9114930530523774E-2</v>
      </c>
      <c r="F224" s="36">
        <v>1.7606108565924622E-2</v>
      </c>
      <c r="G224" s="36">
        <v>3.3212883005935619E-2</v>
      </c>
      <c r="H224" s="36">
        <f ca="1">Tabel_Core.accdb3[[#This Row],[Indicator]]-SUM(Tabel_Core.accdb3[[#This Row],[Money market]:[Banking sector]])</f>
        <v>-4.1196977447846547E-2</v>
      </c>
    </row>
    <row r="225" spans="1:8" x14ac:dyDescent="0.25">
      <c r="A225" s="4">
        <v>39166</v>
      </c>
      <c r="B225" s="36">
        <v>0.12210347902900458</v>
      </c>
      <c r="C225" s="36">
        <v>2.5029077482222523E-2</v>
      </c>
      <c r="D225" s="36">
        <v>2.2378645553186808E-2</v>
      </c>
      <c r="E225" s="36">
        <v>7.0177799369306973E-2</v>
      </c>
      <c r="F225" s="36">
        <v>1.9734979375771011E-2</v>
      </c>
      <c r="G225" s="36">
        <v>3.5357324944466875E-2</v>
      </c>
      <c r="H225" s="36">
        <f ca="1">Tabel_Core.accdb3[[#This Row],[Indicator]]-SUM(Tabel_Core.accdb3[[#This Row],[Money market]:[Banking sector]])</f>
        <v>-5.0574347695949609E-2</v>
      </c>
    </row>
    <row r="226" spans="1:8" x14ac:dyDescent="0.25">
      <c r="A226" s="4">
        <v>39173</v>
      </c>
      <c r="B226" s="36">
        <v>0.10919040618732534</v>
      </c>
      <c r="C226" s="36">
        <v>2.4029290124933184E-2</v>
      </c>
      <c r="D226" s="36">
        <v>2.1260395381584519E-2</v>
      </c>
      <c r="E226" s="36">
        <v>6.6868436983818363E-2</v>
      </c>
      <c r="F226" s="36">
        <v>1.5148060039612875E-2</v>
      </c>
      <c r="G226" s="36">
        <v>3.4892030130424682E-2</v>
      </c>
      <c r="H226" s="36">
        <f ca="1">Tabel_Core.accdb3[[#This Row],[Indicator]]-SUM(Tabel_Core.accdb3[[#This Row],[Money market]:[Banking sector]])</f>
        <v>-5.3007806473048286E-2</v>
      </c>
    </row>
    <row r="227" spans="1:8" x14ac:dyDescent="0.25">
      <c r="A227" s="4">
        <v>39180</v>
      </c>
      <c r="B227" s="36">
        <v>9.9064659998397003E-2</v>
      </c>
      <c r="C227" s="36">
        <v>2.257423211100942E-2</v>
      </c>
      <c r="D227" s="36">
        <v>2.0888007525583542E-2</v>
      </c>
      <c r="E227" s="36">
        <v>5.8465291163097059E-2</v>
      </c>
      <c r="F227" s="36">
        <v>1.4713118546990136E-2</v>
      </c>
      <c r="G227" s="36">
        <v>3.5003299122406795E-2</v>
      </c>
      <c r="H227" s="36">
        <f ca="1">Tabel_Core.accdb3[[#This Row],[Indicator]]-SUM(Tabel_Core.accdb3[[#This Row],[Money market]:[Banking sector]])</f>
        <v>-5.2579288470689961E-2</v>
      </c>
    </row>
    <row r="228" spans="1:8" x14ac:dyDescent="0.25">
      <c r="A228" s="4">
        <v>39187</v>
      </c>
      <c r="B228" s="36">
        <v>8.9645593927317788E-2</v>
      </c>
      <c r="C228" s="36">
        <v>1.9851047600481779E-2</v>
      </c>
      <c r="D228" s="36">
        <v>2.1568235054017802E-2</v>
      </c>
      <c r="E228" s="36">
        <v>5.3864731361503458E-2</v>
      </c>
      <c r="F228" s="36">
        <v>1.2788172666053414E-2</v>
      </c>
      <c r="G228" s="36">
        <v>3.2489590414131346E-2</v>
      </c>
      <c r="H228" s="36">
        <f ca="1">Tabel_Core.accdb3[[#This Row],[Indicator]]-SUM(Tabel_Core.accdb3[[#This Row],[Money market]:[Banking sector]])</f>
        <v>-5.0916183168870019E-2</v>
      </c>
    </row>
    <row r="229" spans="1:8" x14ac:dyDescent="0.25">
      <c r="A229" s="4">
        <v>39194</v>
      </c>
      <c r="B229" s="36">
        <v>7.8994645174886011E-2</v>
      </c>
      <c r="C229" s="36">
        <v>1.9147608521626506E-2</v>
      </c>
      <c r="D229" s="36">
        <v>1.9813906142699962E-2</v>
      </c>
      <c r="E229" s="36">
        <v>4.2917314129887127E-2</v>
      </c>
      <c r="F229" s="36">
        <v>1.2531220279921783E-2</v>
      </c>
      <c r="G229" s="36">
        <v>2.9872991253622218E-2</v>
      </c>
      <c r="H229" s="36">
        <f ca="1">Tabel_Core.accdb3[[#This Row],[Indicator]]-SUM(Tabel_Core.accdb3[[#This Row],[Money market]:[Banking sector]])</f>
        <v>-4.5288395152871599E-2</v>
      </c>
    </row>
    <row r="230" spans="1:8" x14ac:dyDescent="0.25">
      <c r="A230" s="4">
        <v>39201</v>
      </c>
      <c r="B230" s="36">
        <v>6.8413130885529277E-2</v>
      </c>
      <c r="C230" s="36">
        <v>1.9016182388776358E-2</v>
      </c>
      <c r="D230" s="36">
        <v>1.8999328385654088E-2</v>
      </c>
      <c r="E230" s="36">
        <v>3.3265654995968973E-2</v>
      </c>
      <c r="F230" s="36">
        <v>1.2682231710334595E-2</v>
      </c>
      <c r="G230" s="36">
        <v>2.3458065398398561E-2</v>
      </c>
      <c r="H230" s="36">
        <f ca="1">Tabel_Core.accdb3[[#This Row],[Indicator]]-SUM(Tabel_Core.accdb3[[#This Row],[Money market]:[Banking sector]])</f>
        <v>-3.9008331993603304E-2</v>
      </c>
    </row>
    <row r="231" spans="1:8" x14ac:dyDescent="0.25">
      <c r="A231" s="4">
        <v>39208</v>
      </c>
      <c r="B231" s="36">
        <v>6.6935412797655358E-2</v>
      </c>
      <c r="C231" s="36">
        <v>1.919580864727706E-2</v>
      </c>
      <c r="D231" s="36">
        <v>2.0590028685697065E-2</v>
      </c>
      <c r="E231" s="36">
        <v>3.2567257609870323E-2</v>
      </c>
      <c r="F231" s="36">
        <v>8.297110565691785E-3</v>
      </c>
      <c r="G231" s="36">
        <v>2.3010799253296556E-2</v>
      </c>
      <c r="H231" s="36">
        <f ca="1">Tabel_Core.accdb3[[#This Row],[Indicator]]-SUM(Tabel_Core.accdb3[[#This Row],[Money market]:[Banking sector]])</f>
        <v>-3.6725591964177434E-2</v>
      </c>
    </row>
    <row r="232" spans="1:8" x14ac:dyDescent="0.25">
      <c r="A232" s="4">
        <v>39215</v>
      </c>
      <c r="B232" s="36">
        <v>6.551742921829673E-2</v>
      </c>
      <c r="C232" s="36">
        <v>1.9166828953704543E-2</v>
      </c>
      <c r="D232" s="36">
        <v>1.9418988858497018E-2</v>
      </c>
      <c r="E232" s="36">
        <v>2.6115338980588491E-2</v>
      </c>
      <c r="F232" s="36">
        <v>8.3271911627228641E-3</v>
      </c>
      <c r="G232" s="36">
        <v>2.4585284797718657E-2</v>
      </c>
      <c r="H232" s="36">
        <f ca="1">Tabel_Core.accdb3[[#This Row],[Indicator]]-SUM(Tabel_Core.accdb3[[#This Row],[Money market]:[Banking sector]])</f>
        <v>-3.2096203534934836E-2</v>
      </c>
    </row>
    <row r="233" spans="1:8" x14ac:dyDescent="0.25">
      <c r="A233" s="4">
        <v>39222</v>
      </c>
      <c r="B233" s="36">
        <v>7.2731858744888203E-2</v>
      </c>
      <c r="C233" s="36">
        <v>2.0167676865159901E-2</v>
      </c>
      <c r="D233" s="36">
        <v>2.2189923773618413E-2</v>
      </c>
      <c r="E233" s="36">
        <v>2.7958536843724478E-2</v>
      </c>
      <c r="F233" s="36">
        <v>6.879040926122063E-3</v>
      </c>
      <c r="G233" s="36">
        <v>2.9039424220804747E-2</v>
      </c>
      <c r="H233" s="36">
        <f ca="1">Tabel_Core.accdb3[[#This Row],[Indicator]]-SUM(Tabel_Core.accdb3[[#This Row],[Money market]:[Banking sector]])</f>
        <v>-3.3502743884541386E-2</v>
      </c>
    </row>
    <row r="234" spans="1:8" x14ac:dyDescent="0.25">
      <c r="A234" s="4">
        <v>39229</v>
      </c>
      <c r="B234" s="36">
        <v>7.3276392865691931E-2</v>
      </c>
      <c r="C234" s="36">
        <v>1.9684558301879818E-2</v>
      </c>
      <c r="D234" s="36">
        <v>2.1389660765094853E-2</v>
      </c>
      <c r="E234" s="36">
        <v>2.9665261346962114E-2</v>
      </c>
      <c r="F234" s="36">
        <v>7.5497930062482944E-3</v>
      </c>
      <c r="G234" s="36">
        <v>2.8187904691161374E-2</v>
      </c>
      <c r="H234" s="36">
        <f ca="1">Tabel_Core.accdb3[[#This Row],[Indicator]]-SUM(Tabel_Core.accdb3[[#This Row],[Money market]:[Banking sector]])</f>
        <v>-3.3200785245654521E-2</v>
      </c>
    </row>
    <row r="235" spans="1:8" x14ac:dyDescent="0.25">
      <c r="A235" s="4">
        <v>39236</v>
      </c>
      <c r="B235" s="36">
        <v>7.166093750513354E-2</v>
      </c>
      <c r="C235" s="36">
        <v>1.895165478799702E-2</v>
      </c>
      <c r="D235" s="36">
        <v>1.9307329177339152E-2</v>
      </c>
      <c r="E235" s="36">
        <v>2.9167291123735086E-2</v>
      </c>
      <c r="F235" s="36">
        <v>8.1162418088456742E-3</v>
      </c>
      <c r="G235" s="36">
        <v>2.7207488603954184E-2</v>
      </c>
      <c r="H235" s="36">
        <f ca="1">Tabel_Core.accdb3[[#This Row],[Indicator]]-SUM(Tabel_Core.accdb3[[#This Row],[Money market]:[Banking sector]])</f>
        <v>-3.1089067996737579E-2</v>
      </c>
    </row>
    <row r="236" spans="1:8" x14ac:dyDescent="0.25">
      <c r="A236" s="4">
        <v>39243</v>
      </c>
      <c r="B236" s="36">
        <v>8.4341594532414688E-2</v>
      </c>
      <c r="C236" s="36">
        <v>2.1479399527717553E-2</v>
      </c>
      <c r="D236" s="36">
        <v>2.3265571644749128E-2</v>
      </c>
      <c r="E236" s="36">
        <v>3.6745047627404243E-2</v>
      </c>
      <c r="F236" s="36">
        <v>8.086239540604119E-3</v>
      </c>
      <c r="G236" s="36">
        <v>3.1666784383922363E-2</v>
      </c>
      <c r="H236" s="36">
        <f ca="1">Tabel_Core.accdb3[[#This Row],[Indicator]]-SUM(Tabel_Core.accdb3[[#This Row],[Money market]:[Banking sector]])</f>
        <v>-3.6901448191982711E-2</v>
      </c>
    </row>
    <row r="237" spans="1:8" x14ac:dyDescent="0.25">
      <c r="A237" s="4">
        <v>39250</v>
      </c>
      <c r="B237" s="36">
        <v>9.0797867591843301E-2</v>
      </c>
      <c r="C237" s="36">
        <v>2.2479153916457863E-2</v>
      </c>
      <c r="D237" s="36">
        <v>2.3175056968287144E-2</v>
      </c>
      <c r="E237" s="36">
        <v>4.0738533718598216E-2</v>
      </c>
      <c r="F237" s="36">
        <v>1.2055478410012272E-2</v>
      </c>
      <c r="G237" s="36">
        <v>3.2269325719810824E-2</v>
      </c>
      <c r="H237" s="36">
        <f ca="1">Tabel_Core.accdb3[[#This Row],[Indicator]]-SUM(Tabel_Core.accdb3[[#This Row],[Money market]:[Banking sector]])</f>
        <v>-3.9919681141323021E-2</v>
      </c>
    </row>
    <row r="238" spans="1:8" x14ac:dyDescent="0.25">
      <c r="A238" s="4">
        <v>39257</v>
      </c>
      <c r="B238" s="36">
        <v>0.10282461444598302</v>
      </c>
      <c r="C238" s="36">
        <v>2.5727645230526439E-2</v>
      </c>
      <c r="D238" s="36">
        <v>2.5663893724166789E-2</v>
      </c>
      <c r="E238" s="36">
        <v>3.985021647634418E-2</v>
      </c>
      <c r="F238" s="36">
        <v>1.5850986940683095E-2</v>
      </c>
      <c r="G238" s="36">
        <v>3.8943404322725771E-2</v>
      </c>
      <c r="H238" s="36">
        <f ca="1">Tabel_Core.accdb3[[#This Row],[Indicator]]-SUM(Tabel_Core.accdb3[[#This Row],[Money market]:[Banking sector]])</f>
        <v>-4.3211532248463261E-2</v>
      </c>
    </row>
    <row r="239" spans="1:8" x14ac:dyDescent="0.25">
      <c r="A239" s="4">
        <v>39264</v>
      </c>
      <c r="B239" s="36">
        <v>0.1044935480982848</v>
      </c>
      <c r="C239" s="36">
        <v>2.6326895925875022E-2</v>
      </c>
      <c r="D239" s="36">
        <v>2.6692124054390535E-2</v>
      </c>
      <c r="E239" s="36">
        <v>4.0673652376332872E-2</v>
      </c>
      <c r="F239" s="36">
        <v>1.6101515551389483E-2</v>
      </c>
      <c r="G239" s="36">
        <v>3.8970575915728778E-2</v>
      </c>
      <c r="H239" s="36">
        <f ca="1">Tabel_Core.accdb3[[#This Row],[Indicator]]-SUM(Tabel_Core.accdb3[[#This Row],[Money market]:[Banking sector]])</f>
        <v>-4.427121572543187E-2</v>
      </c>
    </row>
    <row r="240" spans="1:8" x14ac:dyDescent="0.25">
      <c r="A240" s="4">
        <v>39271</v>
      </c>
      <c r="B240" s="36">
        <v>0.10366147812560036</v>
      </c>
      <c r="C240" s="36">
        <v>2.7310180034010395E-2</v>
      </c>
      <c r="D240" s="36">
        <v>2.6778218798534842E-2</v>
      </c>
      <c r="E240" s="36">
        <v>3.6727563279754266E-2</v>
      </c>
      <c r="F240" s="36">
        <v>1.767090542751179E-2</v>
      </c>
      <c r="G240" s="36">
        <v>3.8913291369915927E-2</v>
      </c>
      <c r="H240" s="36">
        <f ca="1">Tabel_Core.accdb3[[#This Row],[Indicator]]-SUM(Tabel_Core.accdb3[[#This Row],[Money market]:[Banking sector]])</f>
        <v>-4.3738680784126849E-2</v>
      </c>
    </row>
    <row r="241" spans="1:8" x14ac:dyDescent="0.25">
      <c r="A241" s="4">
        <v>39278</v>
      </c>
      <c r="B241" s="36">
        <v>9.7837747107283296E-2</v>
      </c>
      <c r="C241" s="36">
        <v>2.7472854166643666E-2</v>
      </c>
      <c r="D241" s="36">
        <v>2.728824510413546E-2</v>
      </c>
      <c r="E241" s="36">
        <v>3.3753016405524694E-2</v>
      </c>
      <c r="F241" s="36">
        <v>1.5229325118121289E-2</v>
      </c>
      <c r="G241" s="36">
        <v>3.6611055870024216E-2</v>
      </c>
      <c r="H241" s="36">
        <f ca="1">Tabel_Core.accdb3[[#This Row],[Indicator]]-SUM(Tabel_Core.accdb3[[#This Row],[Money market]:[Banking sector]])</f>
        <v>-4.2516749557166028E-2</v>
      </c>
    </row>
    <row r="242" spans="1:8" x14ac:dyDescent="0.25">
      <c r="A242" s="4">
        <v>39285</v>
      </c>
      <c r="B242" s="36">
        <v>8.9085808394671923E-2</v>
      </c>
      <c r="C242" s="36">
        <v>2.5801026515762542E-2</v>
      </c>
      <c r="D242" s="36">
        <v>2.7775846560978631E-2</v>
      </c>
      <c r="E242" s="36">
        <v>3.3811249565276633E-2</v>
      </c>
      <c r="F242" s="36">
        <v>1.0180957302403237E-2</v>
      </c>
      <c r="G242" s="36">
        <v>3.2577701702270846E-2</v>
      </c>
      <c r="H242" s="36">
        <f ca="1">Tabel_Core.accdb3[[#This Row],[Indicator]]-SUM(Tabel_Core.accdb3[[#This Row],[Money market]:[Banking sector]])</f>
        <v>-4.1060973252019961E-2</v>
      </c>
    </row>
    <row r="243" spans="1:8" x14ac:dyDescent="0.25">
      <c r="A243" s="4">
        <v>39292</v>
      </c>
      <c r="B243" s="36">
        <v>0.12366648251520934</v>
      </c>
      <c r="C243" s="36">
        <v>3.2867827362284364E-2</v>
      </c>
      <c r="D243" s="36">
        <v>3.3707963424247298E-2</v>
      </c>
      <c r="E243" s="36">
        <v>4.9064076489167441E-2</v>
      </c>
      <c r="F243" s="36">
        <v>1.8024012194127081E-2</v>
      </c>
      <c r="G243" s="36">
        <v>4.7766100474827523E-2</v>
      </c>
      <c r="H243" s="36">
        <f ca="1">Tabel_Core.accdb3[[#This Row],[Indicator]]-SUM(Tabel_Core.accdb3[[#This Row],[Money market]:[Banking sector]])</f>
        <v>-5.7763497429444366E-2</v>
      </c>
    </row>
    <row r="244" spans="1:8" x14ac:dyDescent="0.25">
      <c r="A244" s="4">
        <v>39299</v>
      </c>
      <c r="B244" s="36">
        <v>0.14755549015668382</v>
      </c>
      <c r="C244" s="36">
        <v>3.4566104953246107E-2</v>
      </c>
      <c r="D244" s="36">
        <v>3.6794576295988576E-2</v>
      </c>
      <c r="E244" s="36">
        <v>6.3346773099255876E-2</v>
      </c>
      <c r="F244" s="36">
        <v>2.2833999565578869E-2</v>
      </c>
      <c r="G244" s="36">
        <v>6.0127921780302004E-2</v>
      </c>
      <c r="H244" s="36">
        <f ca="1">Tabel_Core.accdb3[[#This Row],[Indicator]]-SUM(Tabel_Core.accdb3[[#This Row],[Money market]:[Banking sector]])</f>
        <v>-7.0113885537687631E-2</v>
      </c>
    </row>
    <row r="245" spans="1:8" x14ac:dyDescent="0.25">
      <c r="A245" s="4">
        <v>39306</v>
      </c>
      <c r="B245" s="36">
        <v>0.19105931168919399</v>
      </c>
      <c r="C245" s="36">
        <v>4.4228270560154215E-2</v>
      </c>
      <c r="D245" s="36">
        <v>4.2167244765331915E-2</v>
      </c>
      <c r="E245" s="36">
        <v>8.527292497607955E-2</v>
      </c>
      <c r="F245" s="36">
        <v>2.8441947097389439E-2</v>
      </c>
      <c r="G245" s="36">
        <v>8.147956071890744E-2</v>
      </c>
      <c r="H245" s="36">
        <f ca="1">Tabel_Core.accdb3[[#This Row],[Indicator]]-SUM(Tabel_Core.accdb3[[#This Row],[Money market]:[Banking sector]])</f>
        <v>-9.0530636428668598E-2</v>
      </c>
    </row>
    <row r="246" spans="1:8" x14ac:dyDescent="0.25">
      <c r="A246" s="4">
        <v>39313</v>
      </c>
      <c r="B246" s="36">
        <v>0.24435946022276422</v>
      </c>
      <c r="C246" s="36">
        <v>5.5341199992415387E-2</v>
      </c>
      <c r="D246" s="36">
        <v>4.8768407554859575E-2</v>
      </c>
      <c r="E246" s="36">
        <v>0.11178689125758028</v>
      </c>
      <c r="F246" s="36">
        <v>4.0084536868997517E-2</v>
      </c>
      <c r="G246" s="36">
        <v>0.10456978829391941</v>
      </c>
      <c r="H246" s="36">
        <f ca="1">Tabel_Core.accdb3[[#This Row],[Indicator]]-SUM(Tabel_Core.accdb3[[#This Row],[Money market]:[Banking sector]])</f>
        <v>-0.11619136374500794</v>
      </c>
    </row>
    <row r="247" spans="1:8" x14ac:dyDescent="0.25">
      <c r="A247" s="4">
        <v>39320</v>
      </c>
      <c r="B247" s="36">
        <v>0.2860115906198335</v>
      </c>
      <c r="C247" s="36">
        <v>6.2591709842970106E-2</v>
      </c>
      <c r="D247" s="36">
        <v>5.3228206010456275E-2</v>
      </c>
      <c r="E247" s="36">
        <v>0.12385465614879104</v>
      </c>
      <c r="F247" s="36">
        <v>4.0160581088333716E-2</v>
      </c>
      <c r="G247" s="36">
        <v>0.13454937449809962</v>
      </c>
      <c r="H247" s="36">
        <f ca="1">Tabel_Core.accdb3[[#This Row],[Indicator]]-SUM(Tabel_Core.accdb3[[#This Row],[Money market]:[Banking sector]])</f>
        <v>-0.12837293696881724</v>
      </c>
    </row>
    <row r="248" spans="1:8" x14ac:dyDescent="0.25">
      <c r="A248" s="4">
        <v>39327</v>
      </c>
      <c r="B248" s="36">
        <v>0.32028108954803125</v>
      </c>
      <c r="C248" s="36">
        <v>7.178180629682189E-2</v>
      </c>
      <c r="D248" s="36">
        <v>5.4682633234058725E-2</v>
      </c>
      <c r="E248" s="36">
        <v>0.13272809750062264</v>
      </c>
      <c r="F248" s="36">
        <v>3.7383259138903092E-2</v>
      </c>
      <c r="G248" s="36">
        <v>0.15902909901631074</v>
      </c>
      <c r="H248" s="36">
        <f ca="1">Tabel_Core.accdb3[[#This Row],[Indicator]]-SUM(Tabel_Core.accdb3[[#This Row],[Money market]:[Banking sector]])</f>
        <v>-0.13532380563868585</v>
      </c>
    </row>
    <row r="249" spans="1:8" x14ac:dyDescent="0.25">
      <c r="A249" s="4">
        <v>39334</v>
      </c>
      <c r="B249" s="36">
        <v>0.3173320365658942</v>
      </c>
      <c r="C249" s="36">
        <v>7.1243096308116358E-2</v>
      </c>
      <c r="D249" s="36">
        <v>5.131937246394426E-2</v>
      </c>
      <c r="E249" s="36">
        <v>0.12990897938179757</v>
      </c>
      <c r="F249" s="36">
        <v>3.1093640210416926E-2</v>
      </c>
      <c r="G249" s="36">
        <v>0.16120311227951239</v>
      </c>
      <c r="H249" s="36">
        <f ca="1">Tabel_Core.accdb3[[#This Row],[Indicator]]-SUM(Tabel_Core.accdb3[[#This Row],[Money market]:[Banking sector]])</f>
        <v>-0.12743616407789332</v>
      </c>
    </row>
    <row r="250" spans="1:8" x14ac:dyDescent="0.25">
      <c r="A250" s="4">
        <v>39341</v>
      </c>
      <c r="B250" s="36">
        <v>0.30731354113655035</v>
      </c>
      <c r="C250" s="36">
        <v>6.9157656619811672E-2</v>
      </c>
      <c r="D250" s="36">
        <v>4.9200128265790892E-2</v>
      </c>
      <c r="E250" s="36">
        <v>0.12538957221843472</v>
      </c>
      <c r="F250" s="36">
        <v>2.8027425502177176E-2</v>
      </c>
      <c r="G250" s="36">
        <v>0.16231340952487022</v>
      </c>
      <c r="H250" s="36">
        <f ca="1">Tabel_Core.accdb3[[#This Row],[Indicator]]-SUM(Tabel_Core.accdb3[[#This Row],[Money market]:[Banking sector]])</f>
        <v>-0.12677465099453433</v>
      </c>
    </row>
    <row r="251" spans="1:8" x14ac:dyDescent="0.25">
      <c r="A251" s="4">
        <v>39348</v>
      </c>
      <c r="B251" s="36">
        <v>0.28998095857477468</v>
      </c>
      <c r="C251" s="36">
        <v>6.7553601502859134E-2</v>
      </c>
      <c r="D251" s="36">
        <v>5.0312915106865322E-2</v>
      </c>
      <c r="E251" s="36">
        <v>0.12208294045346152</v>
      </c>
      <c r="F251" s="36">
        <v>3.1804326019659872E-2</v>
      </c>
      <c r="G251" s="36">
        <v>0.15142960029678859</v>
      </c>
      <c r="H251" s="36">
        <f ca="1">Tabel_Core.accdb3[[#This Row],[Indicator]]-SUM(Tabel_Core.accdb3[[#This Row],[Money market]:[Banking sector]])</f>
        <v>-0.13320242480485978</v>
      </c>
    </row>
    <row r="252" spans="1:8" x14ac:dyDescent="0.25">
      <c r="A252" s="4">
        <v>39355</v>
      </c>
      <c r="B252" s="36">
        <v>0.26842608191161466</v>
      </c>
      <c r="C252" s="36">
        <v>6.3795419848144769E-2</v>
      </c>
      <c r="D252" s="36">
        <v>4.8588202236818062E-2</v>
      </c>
      <c r="E252" s="36">
        <v>0.114322783354664</v>
      </c>
      <c r="F252" s="36">
        <v>3.5785313640406928E-2</v>
      </c>
      <c r="G252" s="36">
        <v>0.14027040625968254</v>
      </c>
      <c r="H252" s="36">
        <f ca="1">Tabel_Core.accdb3[[#This Row],[Indicator]]-SUM(Tabel_Core.accdb3[[#This Row],[Money market]:[Banking sector]])</f>
        <v>-0.13433604342810168</v>
      </c>
    </row>
    <row r="253" spans="1:8" x14ac:dyDescent="0.25">
      <c r="A253" s="4">
        <v>39362</v>
      </c>
      <c r="B253" s="36">
        <v>0.25317164047767676</v>
      </c>
      <c r="C253" s="36">
        <v>6.0551984621171506E-2</v>
      </c>
      <c r="D253" s="36">
        <v>4.6757149736760872E-2</v>
      </c>
      <c r="E253" s="36">
        <v>0.10196295010293471</v>
      </c>
      <c r="F253" s="36">
        <v>4.0254529339043242E-2</v>
      </c>
      <c r="G253" s="36">
        <v>0.14016530661022936</v>
      </c>
      <c r="H253" s="36">
        <f ca="1">Tabel_Core.accdb3[[#This Row],[Indicator]]-SUM(Tabel_Core.accdb3[[#This Row],[Money market]:[Banking sector]])</f>
        <v>-0.13652027993246291</v>
      </c>
    </row>
    <row r="254" spans="1:8" x14ac:dyDescent="0.25">
      <c r="A254" s="4">
        <v>39369</v>
      </c>
      <c r="B254" s="36">
        <v>0.23878181237556381</v>
      </c>
      <c r="C254" s="36">
        <v>6.114660881397932E-2</v>
      </c>
      <c r="D254" s="36">
        <v>4.6751843110341362E-2</v>
      </c>
      <c r="E254" s="36">
        <v>8.6298985463952108E-2</v>
      </c>
      <c r="F254" s="36">
        <v>3.9159099878420978E-2</v>
      </c>
      <c r="G254" s="36">
        <v>0.13946685544458443</v>
      </c>
      <c r="H254" s="36">
        <f ca="1">Tabel_Core.accdb3[[#This Row],[Indicator]]-SUM(Tabel_Core.accdb3[[#This Row],[Money market]:[Banking sector]])</f>
        <v>-0.13404158033571437</v>
      </c>
    </row>
    <row r="255" spans="1:8" x14ac:dyDescent="0.25">
      <c r="A255" s="4">
        <v>39376</v>
      </c>
      <c r="B255" s="36">
        <v>0.21091216852937664</v>
      </c>
      <c r="C255" s="36">
        <v>5.8092631575697003E-2</v>
      </c>
      <c r="D255" s="36">
        <v>4.341397757417538E-2</v>
      </c>
      <c r="E255" s="36">
        <v>7.0474677549009088E-2</v>
      </c>
      <c r="F255" s="36">
        <v>2.8810484040105715E-2</v>
      </c>
      <c r="G255" s="36">
        <v>0.12991989921805364</v>
      </c>
      <c r="H255" s="36">
        <f ca="1">Tabel_Core.accdb3[[#This Row],[Indicator]]-SUM(Tabel_Core.accdb3[[#This Row],[Money market]:[Banking sector]])</f>
        <v>-0.11979950142766418</v>
      </c>
    </row>
    <row r="256" spans="1:8" x14ac:dyDescent="0.25">
      <c r="A256" s="4">
        <v>39383</v>
      </c>
      <c r="B256" s="36">
        <v>0.21394797513770161</v>
      </c>
      <c r="C256" s="36">
        <v>6.421407988379299E-2</v>
      </c>
      <c r="D256" s="36">
        <v>4.8420683957644164E-2</v>
      </c>
      <c r="E256" s="36">
        <v>7.4653962229118034E-2</v>
      </c>
      <c r="F256" s="36">
        <v>3.1312481901622134E-2</v>
      </c>
      <c r="G256" s="36">
        <v>0.13040845689843206</v>
      </c>
      <c r="H256" s="36">
        <f ca="1">Tabel_Core.accdb3[[#This Row],[Indicator]]-SUM(Tabel_Core.accdb3[[#This Row],[Money market]:[Banking sector]])</f>
        <v>-0.13506168973290775</v>
      </c>
    </row>
    <row r="257" spans="1:8" x14ac:dyDescent="0.25">
      <c r="A257" s="4">
        <v>39390</v>
      </c>
      <c r="B257" s="36">
        <v>0.2212312156494311</v>
      </c>
      <c r="C257" s="36">
        <v>6.842576382461503E-2</v>
      </c>
      <c r="D257" s="36">
        <v>5.1511876114272159E-2</v>
      </c>
      <c r="E257" s="36">
        <v>8.172926346994093E-2</v>
      </c>
      <c r="F257" s="36">
        <v>3.3649887736112501E-2</v>
      </c>
      <c r="G257" s="36">
        <v>0.13263200897779615</v>
      </c>
      <c r="H257" s="36">
        <f ca="1">Tabel_Core.accdb3[[#This Row],[Indicator]]-SUM(Tabel_Core.accdb3[[#This Row],[Money market]:[Banking sector]])</f>
        <v>-0.14671758447330568</v>
      </c>
    </row>
    <row r="258" spans="1:8" x14ac:dyDescent="0.25">
      <c r="A258" s="4">
        <v>39397</v>
      </c>
      <c r="B258" s="36">
        <v>0.22837852890942442</v>
      </c>
      <c r="C258" s="36">
        <v>6.6256664831597159E-2</v>
      </c>
      <c r="D258" s="36">
        <v>5.1983503384681322E-2</v>
      </c>
      <c r="E258" s="36">
        <v>9.1291265991209458E-2</v>
      </c>
      <c r="F258" s="36">
        <v>3.3641766683262866E-2</v>
      </c>
      <c r="G258" s="36">
        <v>0.13625131565717358</v>
      </c>
      <c r="H258" s="36">
        <f ca="1">Tabel_Core.accdb3[[#This Row],[Indicator]]-SUM(Tabel_Core.accdb3[[#This Row],[Money market]:[Banking sector]])</f>
        <v>-0.15104598763849994</v>
      </c>
    </row>
    <row r="259" spans="1:8" x14ac:dyDescent="0.25">
      <c r="A259" s="4">
        <v>39404</v>
      </c>
      <c r="B259" s="36">
        <v>0.23631470343465871</v>
      </c>
      <c r="C259" s="36">
        <v>6.6613499461555523E-2</v>
      </c>
      <c r="D259" s="36">
        <v>4.8139709537200717E-2</v>
      </c>
      <c r="E259" s="36">
        <v>0.1044177058372734</v>
      </c>
      <c r="F259" s="36">
        <v>4.6334975280951485E-2</v>
      </c>
      <c r="G259" s="36">
        <v>0.14198203193026293</v>
      </c>
      <c r="H259" s="36">
        <f ca="1">Tabel_Core.accdb3[[#This Row],[Indicator]]-SUM(Tabel_Core.accdb3[[#This Row],[Money market]:[Banking sector]])</f>
        <v>-0.17117321861258533</v>
      </c>
    </row>
    <row r="260" spans="1:8" x14ac:dyDescent="0.25">
      <c r="A260" s="4">
        <v>39411</v>
      </c>
      <c r="B260" s="36">
        <v>0.2488340511203585</v>
      </c>
      <c r="C260" s="36">
        <v>6.4364636524918944E-2</v>
      </c>
      <c r="D260" s="36">
        <v>4.5755472973418053E-2</v>
      </c>
      <c r="E260" s="36">
        <v>0.11275493014451249</v>
      </c>
      <c r="F260" s="36">
        <v>4.0952674856725137E-2</v>
      </c>
      <c r="G260" s="36">
        <v>0.15094622818299458</v>
      </c>
      <c r="H260" s="36">
        <f ca="1">Tabel_Core.accdb3[[#This Row],[Indicator]]-SUM(Tabel_Core.accdb3[[#This Row],[Money market]:[Banking sector]])</f>
        <v>-0.16593989156221073</v>
      </c>
    </row>
    <row r="261" spans="1:8" x14ac:dyDescent="0.25">
      <c r="A261" s="4">
        <v>39418</v>
      </c>
      <c r="B261" s="36">
        <v>0.27188883530469171</v>
      </c>
      <c r="C261" s="36">
        <v>6.9549812665924873E-2</v>
      </c>
      <c r="D261" s="36">
        <v>5.1680343397308218E-2</v>
      </c>
      <c r="E261" s="36">
        <v>0.12506459720076768</v>
      </c>
      <c r="F261" s="36">
        <v>4.800868516318553E-2</v>
      </c>
      <c r="G261" s="36">
        <v>0.16252066205375484</v>
      </c>
      <c r="H261" s="36">
        <f ca="1">Tabel_Core.accdb3[[#This Row],[Indicator]]-SUM(Tabel_Core.accdb3[[#This Row],[Money market]:[Banking sector]])</f>
        <v>-0.18493526517624942</v>
      </c>
    </row>
    <row r="262" spans="1:8" x14ac:dyDescent="0.25">
      <c r="A262" s="4">
        <v>39425</v>
      </c>
      <c r="B262" s="36">
        <v>0.27918862002077105</v>
      </c>
      <c r="C262" s="36">
        <v>7.2284376856829549E-2</v>
      </c>
      <c r="D262" s="36">
        <v>5.579568845423203E-2</v>
      </c>
      <c r="E262" s="36">
        <v>0.12912435395827848</v>
      </c>
      <c r="F262" s="36">
        <v>5.413876313357481E-2</v>
      </c>
      <c r="G262" s="36">
        <v>0.16248274675505053</v>
      </c>
      <c r="H262" s="36">
        <f ca="1">Tabel_Core.accdb3[[#This Row],[Indicator]]-SUM(Tabel_Core.accdb3[[#This Row],[Money market]:[Banking sector]])</f>
        <v>-0.19463730913719435</v>
      </c>
    </row>
    <row r="263" spans="1:8" x14ac:dyDescent="0.25">
      <c r="A263" s="4">
        <v>39432</v>
      </c>
      <c r="B263" s="36">
        <v>0.27583782366781345</v>
      </c>
      <c r="C263" s="36">
        <v>6.9467417900298048E-2</v>
      </c>
      <c r="D263" s="36">
        <v>5.9841685661867816E-2</v>
      </c>
      <c r="E263" s="36">
        <v>0.12182589289766825</v>
      </c>
      <c r="F263" s="36">
        <v>5.0748130667502472E-2</v>
      </c>
      <c r="G263" s="36">
        <v>0.15902106539249405</v>
      </c>
      <c r="H263" s="36">
        <f ca="1">Tabel_Core.accdb3[[#This Row],[Indicator]]-SUM(Tabel_Core.accdb3[[#This Row],[Money market]:[Banking sector]])</f>
        <v>-0.18506636885201716</v>
      </c>
    </row>
    <row r="264" spans="1:8" x14ac:dyDescent="0.25">
      <c r="A264" s="4">
        <v>39439</v>
      </c>
      <c r="B264" s="36">
        <v>0.24976467339846392</v>
      </c>
      <c r="C264" s="36">
        <v>6.6041238094772678E-2</v>
      </c>
      <c r="D264" s="36">
        <v>5.4257148465441045E-2</v>
      </c>
      <c r="E264" s="36">
        <v>0.10951300820821382</v>
      </c>
      <c r="F264" s="36">
        <v>5.3227091757398107E-2</v>
      </c>
      <c r="G264" s="36">
        <v>0.14211110228142537</v>
      </c>
      <c r="H264" s="36">
        <f ca="1">Tabel_Core.accdb3[[#This Row],[Indicator]]-SUM(Tabel_Core.accdb3[[#This Row],[Money market]:[Banking sector]])</f>
        <v>-0.17538491540878709</v>
      </c>
    </row>
    <row r="265" spans="1:8" x14ac:dyDescent="0.25">
      <c r="A265" s="4">
        <v>39446</v>
      </c>
      <c r="B265" s="36">
        <v>0.21508110349271836</v>
      </c>
      <c r="C265" s="36">
        <v>5.6784245820802118E-2</v>
      </c>
      <c r="D265" s="36">
        <v>5.0420107918530709E-2</v>
      </c>
      <c r="E265" s="36">
        <v>8.9622977939044127E-2</v>
      </c>
      <c r="F265" s="36">
        <v>4.9665573552896872E-2</v>
      </c>
      <c r="G265" s="36">
        <v>0.12605511298849437</v>
      </c>
      <c r="H265" s="36">
        <f ca="1">Tabel_Core.accdb3[[#This Row],[Indicator]]-SUM(Tabel_Core.accdb3[[#This Row],[Money market]:[Banking sector]])</f>
        <v>-0.15746691472704982</v>
      </c>
    </row>
    <row r="266" spans="1:8" x14ac:dyDescent="0.25">
      <c r="A266" s="4">
        <v>39453</v>
      </c>
      <c r="B266" s="36">
        <v>0.22355962242642641</v>
      </c>
      <c r="C266" s="36">
        <v>5.66607600701554E-2</v>
      </c>
      <c r="D266" s="36">
        <v>5.4845199261251996E-2</v>
      </c>
      <c r="E266" s="36">
        <v>9.2729627490942684E-2</v>
      </c>
      <c r="F266" s="36">
        <v>5.1151953929919683E-2</v>
      </c>
      <c r="G266" s="36">
        <v>0.13109516871023397</v>
      </c>
      <c r="H266" s="36">
        <f ca="1">Tabel_Core.accdb3[[#This Row],[Indicator]]-SUM(Tabel_Core.accdb3[[#This Row],[Money market]:[Banking sector]])</f>
        <v>-0.16292308703607733</v>
      </c>
    </row>
    <row r="267" spans="1:8" x14ac:dyDescent="0.25">
      <c r="A267" s="4">
        <v>39460</v>
      </c>
      <c r="B267" s="36">
        <v>0.24114989491671285</v>
      </c>
      <c r="C267" s="36">
        <v>6.0881806598042668E-2</v>
      </c>
      <c r="D267" s="36">
        <v>5.3994493386383222E-2</v>
      </c>
      <c r="E267" s="36">
        <v>0.10143274051930934</v>
      </c>
      <c r="F267" s="36">
        <v>4.7050315054145211E-2</v>
      </c>
      <c r="G267" s="36">
        <v>0.13902212230417135</v>
      </c>
      <c r="H267" s="36">
        <f ca="1">Tabel_Core.accdb3[[#This Row],[Indicator]]-SUM(Tabel_Core.accdb3[[#This Row],[Money market]:[Banking sector]])</f>
        <v>-0.16123158294533896</v>
      </c>
    </row>
    <row r="268" spans="1:8" x14ac:dyDescent="0.25">
      <c r="A268" s="4">
        <v>39467</v>
      </c>
      <c r="B268" s="36">
        <v>0.27827268345914058</v>
      </c>
      <c r="C268" s="36">
        <v>6.7815501018759841E-2</v>
      </c>
      <c r="D268" s="36">
        <v>6.005191600561164E-2</v>
      </c>
      <c r="E268" s="36">
        <v>0.11529953280637116</v>
      </c>
      <c r="F268" s="36">
        <v>5.5025947941407069E-2</v>
      </c>
      <c r="G268" s="36">
        <v>0.16097978371828742</v>
      </c>
      <c r="H268" s="36">
        <f ca="1">Tabel_Core.accdb3[[#This Row],[Indicator]]-SUM(Tabel_Core.accdb3[[#This Row],[Money market]:[Banking sector]])</f>
        <v>-0.18089999803129658</v>
      </c>
    </row>
    <row r="269" spans="1:8" x14ac:dyDescent="0.25">
      <c r="A269" s="4">
        <v>39474</v>
      </c>
      <c r="B269" s="36">
        <v>0.3586672449256626</v>
      </c>
      <c r="C269" s="36">
        <v>8.4084993685591858E-2</v>
      </c>
      <c r="D269" s="36">
        <v>7.0439959851458164E-2</v>
      </c>
      <c r="E269" s="36">
        <v>0.14638243945583396</v>
      </c>
      <c r="F269" s="36">
        <v>6.602380278999373E-2</v>
      </c>
      <c r="G269" s="36">
        <v>0.19328976161875053</v>
      </c>
      <c r="H269" s="36">
        <f ca="1">Tabel_Core.accdb3[[#This Row],[Indicator]]-SUM(Tabel_Core.accdb3[[#This Row],[Money market]:[Banking sector]])</f>
        <v>-0.20155371247596565</v>
      </c>
    </row>
    <row r="270" spans="1:8" x14ac:dyDescent="0.25">
      <c r="A270" s="4">
        <v>39481</v>
      </c>
      <c r="B270" s="36">
        <v>0.39866233772727799</v>
      </c>
      <c r="C270" s="36">
        <v>9.0615487879360856E-2</v>
      </c>
      <c r="D270" s="36">
        <v>7.1985585487863046E-2</v>
      </c>
      <c r="E270" s="36">
        <v>0.15797041944294163</v>
      </c>
      <c r="F270" s="36">
        <v>6.8064580001967578E-2</v>
      </c>
      <c r="G270" s="36">
        <v>0.20442156645400722</v>
      </c>
      <c r="H270" s="36">
        <f ca="1">Tabel_Core.accdb3[[#This Row],[Indicator]]-SUM(Tabel_Core.accdb3[[#This Row],[Money market]:[Banking sector]])</f>
        <v>-0.19439530153886231</v>
      </c>
    </row>
    <row r="271" spans="1:8" x14ac:dyDescent="0.25">
      <c r="A271" s="4">
        <v>39488</v>
      </c>
      <c r="B271" s="36">
        <v>0.44111686784664017</v>
      </c>
      <c r="C271" s="36">
        <v>0.10000808351375964</v>
      </c>
      <c r="D271" s="36">
        <v>7.9755734867501593E-2</v>
      </c>
      <c r="E271" s="36">
        <v>0.1654179506554104</v>
      </c>
      <c r="F271" s="36">
        <v>7.4649490065551757E-2</v>
      </c>
      <c r="G271" s="36">
        <v>0.21589040882852556</v>
      </c>
      <c r="H271" s="36">
        <f ca="1">Tabel_Core.accdb3[[#This Row],[Indicator]]-SUM(Tabel_Core.accdb3[[#This Row],[Money market]:[Banking sector]])</f>
        <v>-0.19460480008410874</v>
      </c>
    </row>
    <row r="272" spans="1:8" x14ac:dyDescent="0.25">
      <c r="A272" s="4">
        <v>39495</v>
      </c>
      <c r="B272" s="36">
        <v>0.46376184067213816</v>
      </c>
      <c r="C272" s="36">
        <v>9.9518322485813132E-2</v>
      </c>
      <c r="D272" s="36">
        <v>8.7028712356126942E-2</v>
      </c>
      <c r="E272" s="36">
        <v>0.1670500541070398</v>
      </c>
      <c r="F272" s="36">
        <v>6.7066690094672407E-2</v>
      </c>
      <c r="G272" s="36">
        <v>0.21642205585839275</v>
      </c>
      <c r="H272" s="36">
        <f ca="1">Tabel_Core.accdb3[[#This Row],[Indicator]]-SUM(Tabel_Core.accdb3[[#This Row],[Money market]:[Banking sector]])</f>
        <v>-0.17332399422990691</v>
      </c>
    </row>
    <row r="273" spans="1:8" x14ac:dyDescent="0.25">
      <c r="A273" s="4">
        <v>39502</v>
      </c>
      <c r="B273" s="36">
        <v>0.44329969710098377</v>
      </c>
      <c r="C273" s="36">
        <v>9.2516218029761371E-2</v>
      </c>
      <c r="D273" s="36">
        <v>8.0639969392307331E-2</v>
      </c>
      <c r="E273" s="36">
        <v>0.15585100727825574</v>
      </c>
      <c r="F273" s="36">
        <v>5.067495626082455E-2</v>
      </c>
      <c r="G273" s="36">
        <v>0.20395608459580319</v>
      </c>
      <c r="H273" s="36">
        <f ca="1">Tabel_Core.accdb3[[#This Row],[Indicator]]-SUM(Tabel_Core.accdb3[[#This Row],[Money market]:[Banking sector]])</f>
        <v>-0.14033853845596839</v>
      </c>
    </row>
    <row r="274" spans="1:8" x14ac:dyDescent="0.25">
      <c r="A274" s="4">
        <v>39509</v>
      </c>
      <c r="B274" s="36">
        <v>0.43419730812563445</v>
      </c>
      <c r="C274" s="36">
        <v>9.274413560010622E-2</v>
      </c>
      <c r="D274" s="36">
        <v>8.106664704146864E-2</v>
      </c>
      <c r="E274" s="36">
        <v>0.14757469596693057</v>
      </c>
      <c r="F274" s="36">
        <v>4.4897942302626621E-2</v>
      </c>
      <c r="G274" s="36">
        <v>0.19953100335534768</v>
      </c>
      <c r="H274" s="36">
        <f ca="1">Tabel_Core.accdb3[[#This Row],[Indicator]]-SUM(Tabel_Core.accdb3[[#This Row],[Money market]:[Banking sector]])</f>
        <v>-0.13161711614084531</v>
      </c>
    </row>
    <row r="275" spans="1:8" x14ac:dyDescent="0.25">
      <c r="A275" s="4">
        <v>39516</v>
      </c>
      <c r="B275" s="36">
        <v>0.4144875734883598</v>
      </c>
      <c r="C275" s="36">
        <v>8.9506501599557267E-2</v>
      </c>
      <c r="D275" s="36">
        <v>7.6342270603300275E-2</v>
      </c>
      <c r="E275" s="36">
        <v>0.13973358656573329</v>
      </c>
      <c r="F275" s="36">
        <v>3.4919393311462869E-2</v>
      </c>
      <c r="G275" s="36">
        <v>0.19006900650389413</v>
      </c>
      <c r="H275" s="36">
        <f ca="1">Tabel_Core.accdb3[[#This Row],[Indicator]]-SUM(Tabel_Core.accdb3[[#This Row],[Money market]:[Banking sector]])</f>
        <v>-0.11608318509558807</v>
      </c>
    </row>
    <row r="276" spans="1:8" x14ac:dyDescent="0.25">
      <c r="A276" s="4">
        <v>39523</v>
      </c>
      <c r="B276" s="36">
        <v>0.38380843658889596</v>
      </c>
      <c r="C276" s="36">
        <v>8.8645016339197968E-2</v>
      </c>
      <c r="D276" s="36">
        <v>7.0585985396030226E-2</v>
      </c>
      <c r="E276" s="36">
        <v>0.13209814887052854</v>
      </c>
      <c r="F276" s="36">
        <v>3.7722637317668797E-2</v>
      </c>
      <c r="G276" s="36">
        <v>0.17421549427009436</v>
      </c>
      <c r="H276" s="36">
        <f ca="1">Tabel_Core.accdb3[[#This Row],[Indicator]]-SUM(Tabel_Core.accdb3[[#This Row],[Money market]:[Banking sector]])</f>
        <v>-0.11945884560462383</v>
      </c>
    </row>
    <row r="277" spans="1:8" x14ac:dyDescent="0.25">
      <c r="A277" s="4">
        <v>39530</v>
      </c>
      <c r="B277" s="36">
        <v>0.39165992595632659</v>
      </c>
      <c r="C277" s="36">
        <v>9.3154687308020706E-2</v>
      </c>
      <c r="D277" s="36">
        <v>7.4671938983325609E-2</v>
      </c>
      <c r="E277" s="36">
        <v>0.13818110053001209</v>
      </c>
      <c r="F277" s="36">
        <v>4.9482409390314869E-2</v>
      </c>
      <c r="G277" s="36">
        <v>0.1759018795509848</v>
      </c>
      <c r="H277" s="36">
        <f ca="1">Tabel_Core.accdb3[[#This Row],[Indicator]]-SUM(Tabel_Core.accdb3[[#This Row],[Money market]:[Banking sector]])</f>
        <v>-0.13973208980633145</v>
      </c>
    </row>
    <row r="278" spans="1:8" x14ac:dyDescent="0.25">
      <c r="A278" s="4">
        <v>39537</v>
      </c>
      <c r="B278" s="36">
        <v>0.37904060193540712</v>
      </c>
      <c r="C278" s="36">
        <v>8.8569293729521895E-2</v>
      </c>
      <c r="D278" s="36">
        <v>7.1250400940353426E-2</v>
      </c>
      <c r="E278" s="36">
        <v>0.13766525014766157</v>
      </c>
      <c r="F278" s="36">
        <v>5.4557821001787354E-2</v>
      </c>
      <c r="G278" s="36">
        <v>0.1696106509392154</v>
      </c>
      <c r="H278" s="36">
        <f ca="1">Tabel_Core.accdb3[[#This Row],[Indicator]]-SUM(Tabel_Core.accdb3[[#This Row],[Money market]:[Banking sector]])</f>
        <v>-0.14261281482313248</v>
      </c>
    </row>
    <row r="279" spans="1:8" x14ac:dyDescent="0.25">
      <c r="A279" s="4">
        <v>39544</v>
      </c>
      <c r="B279" s="36">
        <v>0.3849909927012593</v>
      </c>
      <c r="C279" s="36">
        <v>8.7837771209926307E-2</v>
      </c>
      <c r="D279" s="36">
        <v>7.7415728822162522E-2</v>
      </c>
      <c r="E279" s="36">
        <v>0.13820380969113444</v>
      </c>
      <c r="F279" s="36">
        <v>6.1295920794142589E-2</v>
      </c>
      <c r="G279" s="36">
        <v>0.17250975226058715</v>
      </c>
      <c r="H279" s="36">
        <f ca="1">Tabel_Core.accdb3[[#This Row],[Indicator]]-SUM(Tabel_Core.accdb3[[#This Row],[Money market]:[Banking sector]])</f>
        <v>-0.15227199007669373</v>
      </c>
    </row>
    <row r="280" spans="1:8" x14ac:dyDescent="0.25">
      <c r="A280" s="4">
        <v>39551</v>
      </c>
      <c r="B280" s="36">
        <v>0.39960596638980278</v>
      </c>
      <c r="C280" s="36">
        <v>8.8669961836625288E-2</v>
      </c>
      <c r="D280" s="36">
        <v>8.1734033413442472E-2</v>
      </c>
      <c r="E280" s="36">
        <v>0.13982702092881547</v>
      </c>
      <c r="F280" s="36">
        <v>6.0504083339965133E-2</v>
      </c>
      <c r="G280" s="36">
        <v>0.17726243322702745</v>
      </c>
      <c r="H280" s="36">
        <f ca="1">Tabel_Core.accdb3[[#This Row],[Indicator]]-SUM(Tabel_Core.accdb3[[#This Row],[Money market]:[Banking sector]])</f>
        <v>-0.14839156635607315</v>
      </c>
    </row>
    <row r="281" spans="1:8" x14ac:dyDescent="0.25">
      <c r="A281" s="4">
        <v>39558</v>
      </c>
      <c r="B281" s="36">
        <v>0.3798032305064194</v>
      </c>
      <c r="C281" s="36">
        <v>8.4569132449427334E-2</v>
      </c>
      <c r="D281" s="36">
        <v>8.2853797541561525E-2</v>
      </c>
      <c r="E281" s="36">
        <v>0.12915037466579457</v>
      </c>
      <c r="F281" s="36">
        <v>5.6060025749347507E-2</v>
      </c>
      <c r="G281" s="36">
        <v>0.16459586680437524</v>
      </c>
      <c r="H281" s="36">
        <f ca="1">Tabel_Core.accdb3[[#This Row],[Indicator]]-SUM(Tabel_Core.accdb3[[#This Row],[Money market]:[Banking sector]])</f>
        <v>-0.1374259667040868</v>
      </c>
    </row>
    <row r="282" spans="1:8" x14ac:dyDescent="0.25">
      <c r="A282" s="4">
        <v>39565</v>
      </c>
      <c r="B282" s="36">
        <v>0.39838507490549224</v>
      </c>
      <c r="C282" s="36">
        <v>9.2560453588826155E-2</v>
      </c>
      <c r="D282" s="36">
        <v>8.432224810050698E-2</v>
      </c>
      <c r="E282" s="36">
        <v>0.1287916550194097</v>
      </c>
      <c r="F282" s="36">
        <v>6.1398052090884989E-2</v>
      </c>
      <c r="G282" s="36">
        <v>0.17393364275966428</v>
      </c>
      <c r="H282" s="36">
        <f ca="1">Tabel_Core.accdb3[[#This Row],[Indicator]]-SUM(Tabel_Core.accdb3[[#This Row],[Money market]:[Banking sector]])</f>
        <v>-0.1426209766537998</v>
      </c>
    </row>
    <row r="283" spans="1:8" x14ac:dyDescent="0.25">
      <c r="A283" s="4">
        <v>39572</v>
      </c>
      <c r="B283" s="36">
        <v>0.38844994594259474</v>
      </c>
      <c r="C283" s="36">
        <v>8.6638333472453116E-2</v>
      </c>
      <c r="D283" s="36">
        <v>8.2368218283005917E-2</v>
      </c>
      <c r="E283" s="36">
        <v>0.12637492814718321</v>
      </c>
      <c r="F283" s="36">
        <v>5.7572756503490703E-2</v>
      </c>
      <c r="G283" s="36">
        <v>0.16920157840145394</v>
      </c>
      <c r="H283" s="36">
        <f ca="1">Tabel_Core.accdb3[[#This Row],[Indicator]]-SUM(Tabel_Core.accdb3[[#This Row],[Money market]:[Banking sector]])</f>
        <v>-0.13370586886499214</v>
      </c>
    </row>
    <row r="284" spans="1:8" x14ac:dyDescent="0.25">
      <c r="A284" s="4">
        <v>39579</v>
      </c>
      <c r="B284" s="36">
        <v>0.3713671080511709</v>
      </c>
      <c r="C284" s="36">
        <v>8.4676945641332019E-2</v>
      </c>
      <c r="D284" s="36">
        <v>8.3720017249118192E-2</v>
      </c>
      <c r="E284" s="36">
        <v>0.11180866354399334</v>
      </c>
      <c r="F284" s="36">
        <v>5.6025980035090683E-2</v>
      </c>
      <c r="G284" s="36">
        <v>0.16577599265127041</v>
      </c>
      <c r="H284" s="36">
        <f ca="1">Tabel_Core.accdb3[[#This Row],[Indicator]]-SUM(Tabel_Core.accdb3[[#This Row],[Money market]:[Banking sector]])</f>
        <v>-0.13064049106963371</v>
      </c>
    </row>
    <row r="285" spans="1:8" x14ac:dyDescent="0.25">
      <c r="A285" s="4">
        <v>39586</v>
      </c>
      <c r="B285" s="36">
        <v>0.35367826669687358</v>
      </c>
      <c r="C285" s="36">
        <v>7.772575214525218E-2</v>
      </c>
      <c r="D285" s="36">
        <v>7.981462024136568E-2</v>
      </c>
      <c r="E285" s="36">
        <v>0.10097154597616946</v>
      </c>
      <c r="F285" s="36">
        <v>4.6358783419289874E-2</v>
      </c>
      <c r="G285" s="36">
        <v>0.16372124672766114</v>
      </c>
      <c r="H285" s="36">
        <f ca="1">Tabel_Core.accdb3[[#This Row],[Indicator]]-SUM(Tabel_Core.accdb3[[#This Row],[Money market]:[Banking sector]])</f>
        <v>-0.11491368181286477</v>
      </c>
    </row>
    <row r="286" spans="1:8" x14ac:dyDescent="0.25">
      <c r="A286" s="4">
        <v>39593</v>
      </c>
      <c r="B286" s="36">
        <v>0.3124853809459891</v>
      </c>
      <c r="C286" s="36">
        <v>7.2770456765900701E-2</v>
      </c>
      <c r="D286" s="36">
        <v>7.7666234534581435E-2</v>
      </c>
      <c r="E286" s="36">
        <v>8.5356211431122028E-2</v>
      </c>
      <c r="F286" s="36">
        <v>3.4497611483432063E-2</v>
      </c>
      <c r="G286" s="36">
        <v>0.14490027741356459</v>
      </c>
      <c r="H286" s="36">
        <f ca="1">Tabel_Core.accdb3[[#This Row],[Indicator]]-SUM(Tabel_Core.accdb3[[#This Row],[Money market]:[Banking sector]])</f>
        <v>-0.10270541068261174</v>
      </c>
    </row>
    <row r="287" spans="1:8" x14ac:dyDescent="0.25">
      <c r="A287" s="4">
        <v>39600</v>
      </c>
      <c r="B287" s="36">
        <v>0.31573600634205751</v>
      </c>
      <c r="C287" s="36">
        <v>8.2258638494970462E-2</v>
      </c>
      <c r="D287" s="36">
        <v>8.1162619018160409E-2</v>
      </c>
      <c r="E287" s="36">
        <v>7.5756911905222643E-2</v>
      </c>
      <c r="F287" s="36">
        <v>3.6142083172299132E-2</v>
      </c>
      <c r="G287" s="36">
        <v>0.15697288359423031</v>
      </c>
      <c r="H287" s="36">
        <f ca="1">Tabel_Core.accdb3[[#This Row],[Indicator]]-SUM(Tabel_Core.accdb3[[#This Row],[Money market]:[Banking sector]])</f>
        <v>-0.11655712984282546</v>
      </c>
    </row>
    <row r="288" spans="1:8" x14ac:dyDescent="0.25">
      <c r="A288" s="4">
        <v>39607</v>
      </c>
      <c r="B288" s="36">
        <v>0.31315766700613928</v>
      </c>
      <c r="C288" s="36">
        <v>8.4820115028673926E-2</v>
      </c>
      <c r="D288" s="36">
        <v>8.199712225687536E-2</v>
      </c>
      <c r="E288" s="36">
        <v>7.5816881479304155E-2</v>
      </c>
      <c r="F288" s="36">
        <v>4.4985414041117007E-2</v>
      </c>
      <c r="G288" s="36">
        <v>0.16327110571485787</v>
      </c>
      <c r="H288" s="36">
        <f ca="1">Tabel_Core.accdb3[[#This Row],[Indicator]]-SUM(Tabel_Core.accdb3[[#This Row],[Money market]:[Banking sector]])</f>
        <v>-0.13773297151468905</v>
      </c>
    </row>
    <row r="289" spans="1:8" x14ac:dyDescent="0.25">
      <c r="A289" s="4">
        <v>39614</v>
      </c>
      <c r="B289" s="36">
        <v>0.32174276357808163</v>
      </c>
      <c r="C289" s="36">
        <v>9.3900408154507148E-2</v>
      </c>
      <c r="D289" s="36">
        <v>8.733394199037578E-2</v>
      </c>
      <c r="E289" s="36">
        <v>7.4110971990987817E-2</v>
      </c>
      <c r="F289" s="36">
        <v>5.488550276453083E-2</v>
      </c>
      <c r="G289" s="36">
        <v>0.17351971608752359</v>
      </c>
      <c r="H289" s="36">
        <f ca="1">Tabel_Core.accdb3[[#This Row],[Indicator]]-SUM(Tabel_Core.accdb3[[#This Row],[Money market]:[Banking sector]])</f>
        <v>-0.16200777740984351</v>
      </c>
    </row>
    <row r="290" spans="1:8" x14ac:dyDescent="0.25">
      <c r="A290" s="4">
        <v>39621</v>
      </c>
      <c r="B290" s="36">
        <v>0.33409120576422618</v>
      </c>
      <c r="C290" s="36">
        <v>9.759998055048999E-2</v>
      </c>
      <c r="D290" s="36">
        <v>8.9044051422477274E-2</v>
      </c>
      <c r="E290" s="36">
        <v>8.0676806508319668E-2</v>
      </c>
      <c r="F290" s="36">
        <v>5.8036516433858529E-2</v>
      </c>
      <c r="G290" s="36">
        <v>0.18402323873720816</v>
      </c>
      <c r="H290" s="36">
        <f ca="1">Tabel_Core.accdb3[[#This Row],[Indicator]]-SUM(Tabel_Core.accdb3[[#This Row],[Money market]:[Banking sector]])</f>
        <v>-0.17528938788812748</v>
      </c>
    </row>
    <row r="291" spans="1:8" x14ac:dyDescent="0.25">
      <c r="A291" s="4">
        <v>39628</v>
      </c>
      <c r="B291" s="36">
        <v>0.32375301006885548</v>
      </c>
      <c r="C291" s="36">
        <v>9.6450936183345604E-2</v>
      </c>
      <c r="D291" s="36">
        <v>8.7479244441785231E-2</v>
      </c>
      <c r="E291" s="36">
        <v>8.5446330225086131E-2</v>
      </c>
      <c r="F291" s="36">
        <v>5.4768388533431099E-2</v>
      </c>
      <c r="G291" s="36">
        <v>0.17324711478149252</v>
      </c>
      <c r="H291" s="36">
        <f ca="1">Tabel_Core.accdb3[[#This Row],[Indicator]]-SUM(Tabel_Core.accdb3[[#This Row],[Money market]:[Banking sector]])</f>
        <v>-0.17363900409628508</v>
      </c>
    </row>
    <row r="292" spans="1:8" x14ac:dyDescent="0.25">
      <c r="A292" s="4">
        <v>39635</v>
      </c>
      <c r="B292" s="36">
        <v>0.34797987644500877</v>
      </c>
      <c r="C292" s="36">
        <v>9.9386044368836704E-2</v>
      </c>
      <c r="D292" s="36">
        <v>9.3792492958212029E-2</v>
      </c>
      <c r="E292" s="36">
        <v>0.10024978838474335</v>
      </c>
      <c r="F292" s="36">
        <v>5.3439794557396204E-2</v>
      </c>
      <c r="G292" s="36">
        <v>0.18295991868685901</v>
      </c>
      <c r="H292" s="36">
        <f ca="1">Tabel_Core.accdb3[[#This Row],[Indicator]]-SUM(Tabel_Core.accdb3[[#This Row],[Money market]:[Banking sector]])</f>
        <v>-0.18184816251103858</v>
      </c>
    </row>
    <row r="293" spans="1:8" x14ac:dyDescent="0.25">
      <c r="A293" s="4">
        <v>39642</v>
      </c>
      <c r="B293" s="36">
        <v>0.35313452898921099</v>
      </c>
      <c r="C293" s="36">
        <v>9.2850473842279152E-2</v>
      </c>
      <c r="D293" s="36">
        <v>9.1909614663859621E-2</v>
      </c>
      <c r="E293" s="36">
        <v>0.1121979776778057</v>
      </c>
      <c r="F293" s="36">
        <v>5.0441153094859026E-2</v>
      </c>
      <c r="G293" s="36">
        <v>0.18664133021230772</v>
      </c>
      <c r="H293" s="36">
        <f ca="1">Tabel_Core.accdb3[[#This Row],[Indicator]]-SUM(Tabel_Core.accdb3[[#This Row],[Money market]:[Banking sector]])</f>
        <v>-0.18090602050190024</v>
      </c>
    </row>
    <row r="294" spans="1:8" x14ac:dyDescent="0.25">
      <c r="A294" s="4">
        <v>39649</v>
      </c>
      <c r="B294" s="36">
        <v>0.37449230810255513</v>
      </c>
      <c r="C294" s="36">
        <v>9.1628466847343742E-2</v>
      </c>
      <c r="D294" s="36">
        <v>9.778008007008733E-2</v>
      </c>
      <c r="E294" s="36">
        <v>0.11854785288662777</v>
      </c>
      <c r="F294" s="36">
        <v>4.5685378275962245E-2</v>
      </c>
      <c r="G294" s="36">
        <v>0.19755067218745093</v>
      </c>
      <c r="H294" s="36">
        <f ca="1">Tabel_Core.accdb3[[#This Row],[Indicator]]-SUM(Tabel_Core.accdb3[[#This Row],[Money market]:[Banking sector]])</f>
        <v>-0.17670014216491697</v>
      </c>
    </row>
    <row r="295" spans="1:8" x14ac:dyDescent="0.25">
      <c r="A295" s="4">
        <v>39656</v>
      </c>
      <c r="B295" s="36">
        <v>0.38037170842940138</v>
      </c>
      <c r="C295" s="36">
        <v>9.19747818352427E-2</v>
      </c>
      <c r="D295" s="36">
        <v>9.931478737835131E-2</v>
      </c>
      <c r="E295" s="36">
        <v>0.12650432913672993</v>
      </c>
      <c r="F295" s="36">
        <v>4.8817606081362583E-2</v>
      </c>
      <c r="G295" s="36">
        <v>0.19641881624460472</v>
      </c>
      <c r="H295" s="36">
        <f ca="1">Tabel_Core.accdb3[[#This Row],[Indicator]]-SUM(Tabel_Core.accdb3[[#This Row],[Money market]:[Banking sector]])</f>
        <v>-0.18265861224688984</v>
      </c>
    </row>
    <row r="296" spans="1:8" x14ac:dyDescent="0.25">
      <c r="A296" s="4">
        <v>39663</v>
      </c>
      <c r="B296" s="36">
        <v>0.3544127854309852</v>
      </c>
      <c r="C296" s="36">
        <v>8.3416013902434888E-2</v>
      </c>
      <c r="D296" s="36">
        <v>9.2005409582355133E-2</v>
      </c>
      <c r="E296" s="36">
        <v>0.11588637446608727</v>
      </c>
      <c r="F296" s="36">
        <v>3.5821060160601867E-2</v>
      </c>
      <c r="G296" s="36">
        <v>0.17852123356650812</v>
      </c>
      <c r="H296" s="36">
        <f ca="1">Tabel_Core.accdb3[[#This Row],[Indicator]]-SUM(Tabel_Core.accdb3[[#This Row],[Money market]:[Banking sector]])</f>
        <v>-0.15123730624700205</v>
      </c>
    </row>
    <row r="297" spans="1:8" x14ac:dyDescent="0.25">
      <c r="A297" s="4">
        <v>39670</v>
      </c>
      <c r="B297" s="36">
        <v>0.35836106137321844</v>
      </c>
      <c r="C297" s="36">
        <v>9.2543694026820639E-2</v>
      </c>
      <c r="D297" s="36">
        <v>9.2047072141933098E-2</v>
      </c>
      <c r="E297" s="36">
        <v>0.11477402409202028</v>
      </c>
      <c r="F297" s="36">
        <v>4.4425504560494933E-2</v>
      </c>
      <c r="G297" s="36">
        <v>0.18046290878916865</v>
      </c>
      <c r="H297" s="36">
        <f ca="1">Tabel_Core.accdb3[[#This Row],[Indicator]]-SUM(Tabel_Core.accdb3[[#This Row],[Money market]:[Banking sector]])</f>
        <v>-0.16589214223721915</v>
      </c>
    </row>
    <row r="298" spans="1:8" x14ac:dyDescent="0.25">
      <c r="A298" s="4">
        <v>39677</v>
      </c>
      <c r="B298" s="36">
        <v>0.3498767285080483</v>
      </c>
      <c r="C298" s="36">
        <v>9.5279907188333304E-2</v>
      </c>
      <c r="D298" s="36">
        <v>8.7371935590968897E-2</v>
      </c>
      <c r="E298" s="36">
        <v>0.11805846255684657</v>
      </c>
      <c r="F298" s="36">
        <v>4.9598502837322568E-2</v>
      </c>
      <c r="G298" s="36">
        <v>0.17166358981314497</v>
      </c>
      <c r="H298" s="36">
        <f ca="1">Tabel_Core.accdb3[[#This Row],[Indicator]]-SUM(Tabel_Core.accdb3[[#This Row],[Money market]:[Banking sector]])</f>
        <v>-0.17209566947856803</v>
      </c>
    </row>
    <row r="299" spans="1:8" x14ac:dyDescent="0.25">
      <c r="A299" s="4">
        <v>39684</v>
      </c>
      <c r="B299" s="36">
        <v>0.36059023954746661</v>
      </c>
      <c r="C299" s="36">
        <v>9.7410052541339678E-2</v>
      </c>
      <c r="D299" s="36">
        <v>8.8969800660262499E-2</v>
      </c>
      <c r="E299" s="36">
        <v>0.11207165608692574</v>
      </c>
      <c r="F299" s="36">
        <v>5.2317542642976257E-2</v>
      </c>
      <c r="G299" s="36">
        <v>0.18371214832447025</v>
      </c>
      <c r="H299" s="36">
        <f ca="1">Tabel_Core.accdb3[[#This Row],[Indicator]]-SUM(Tabel_Core.accdb3[[#This Row],[Money market]:[Banking sector]])</f>
        <v>-0.17389096070850785</v>
      </c>
    </row>
    <row r="300" spans="1:8" x14ac:dyDescent="0.25">
      <c r="A300" s="4">
        <v>39691</v>
      </c>
      <c r="B300" s="36">
        <v>0.37007436618356182</v>
      </c>
      <c r="C300" s="36">
        <v>0.10581013777543276</v>
      </c>
      <c r="D300" s="36">
        <v>9.1351733452858463E-2</v>
      </c>
      <c r="E300" s="36">
        <v>0.10898976585444811</v>
      </c>
      <c r="F300" s="36">
        <v>5.9260096315880466E-2</v>
      </c>
      <c r="G300" s="36">
        <v>0.19222639819481208</v>
      </c>
      <c r="H300" s="36">
        <f ca="1">Tabel_Core.accdb3[[#This Row],[Indicator]]-SUM(Tabel_Core.accdb3[[#This Row],[Money market]:[Banking sector]])</f>
        <v>-0.18756376540986996</v>
      </c>
    </row>
    <row r="301" spans="1:8" x14ac:dyDescent="0.25">
      <c r="A301" s="4">
        <v>39698</v>
      </c>
      <c r="B301" s="36">
        <v>0.38577333103885075</v>
      </c>
      <c r="C301" s="36">
        <v>0.10816317076206848</v>
      </c>
      <c r="D301" s="36">
        <v>9.8376226309180595E-2</v>
      </c>
      <c r="E301" s="36">
        <v>0.12008178988817692</v>
      </c>
      <c r="F301" s="36">
        <v>5.4742050351605544E-2</v>
      </c>
      <c r="G301" s="36">
        <v>0.18836411903275341</v>
      </c>
      <c r="H301" s="36">
        <f ca="1">Tabel_Core.accdb3[[#This Row],[Indicator]]-SUM(Tabel_Core.accdb3[[#This Row],[Money market]:[Banking sector]])</f>
        <v>-0.18395402530493427</v>
      </c>
    </row>
    <row r="302" spans="1:8" x14ac:dyDescent="0.25">
      <c r="A302" s="4">
        <v>39705</v>
      </c>
      <c r="B302" s="36">
        <v>0.42127219575109298</v>
      </c>
      <c r="C302" s="36">
        <v>0.1130171011402898</v>
      </c>
      <c r="D302" s="36">
        <v>0.10750898740858855</v>
      </c>
      <c r="E302" s="36">
        <v>0.13138491953688278</v>
      </c>
      <c r="F302" s="36">
        <v>6.4116080492648275E-2</v>
      </c>
      <c r="G302" s="36">
        <v>0.20392077213070961</v>
      </c>
      <c r="H302" s="36">
        <f ca="1">Tabel_Core.accdb3[[#This Row],[Indicator]]-SUM(Tabel_Core.accdb3[[#This Row],[Money market]:[Banking sector]])</f>
        <v>-0.19867566495802602</v>
      </c>
    </row>
    <row r="303" spans="1:8" x14ac:dyDescent="0.25">
      <c r="A303" s="4">
        <v>39712</v>
      </c>
      <c r="B303" s="36">
        <v>0.46722227324853677</v>
      </c>
      <c r="C303" s="36">
        <v>0.11869473979898024</v>
      </c>
      <c r="D303" s="36">
        <v>0.11426103733400822</v>
      </c>
      <c r="E303" s="36">
        <v>0.15402361685622995</v>
      </c>
      <c r="F303" s="36">
        <v>7.0577022102587442E-2</v>
      </c>
      <c r="G303" s="36">
        <v>0.21675981949556</v>
      </c>
      <c r="H303" s="36">
        <f ca="1">Tabel_Core.accdb3[[#This Row],[Indicator]]-SUM(Tabel_Core.accdb3[[#This Row],[Money market]:[Banking sector]])</f>
        <v>-0.2070939623388291</v>
      </c>
    </row>
    <row r="304" spans="1:8" x14ac:dyDescent="0.25">
      <c r="A304" s="4">
        <v>39719</v>
      </c>
      <c r="B304" s="36">
        <v>0.53557389445042891</v>
      </c>
      <c r="C304" s="36">
        <v>0.12575879429884904</v>
      </c>
      <c r="D304" s="36">
        <v>0.12406480638757941</v>
      </c>
      <c r="E304" s="36">
        <v>0.18247318279431124</v>
      </c>
      <c r="F304" s="36">
        <v>8.7325298890336286E-2</v>
      </c>
      <c r="G304" s="36">
        <v>0.23794588268684574</v>
      </c>
      <c r="H304" s="36">
        <f ca="1">Tabel_Core.accdb3[[#This Row],[Indicator]]-SUM(Tabel_Core.accdb3[[#This Row],[Money market]:[Banking sector]])</f>
        <v>-0.22199407060749277</v>
      </c>
    </row>
    <row r="305" spans="1:8" x14ac:dyDescent="0.25">
      <c r="A305" s="4">
        <v>39726</v>
      </c>
      <c r="B305" s="36">
        <v>0.60409652432145111</v>
      </c>
      <c r="C305" s="36">
        <v>0.12964513981103218</v>
      </c>
      <c r="D305" s="36">
        <v>0.13006840575869813</v>
      </c>
      <c r="E305" s="36">
        <v>0.19753228276549317</v>
      </c>
      <c r="F305" s="36">
        <v>0.10493806108326761</v>
      </c>
      <c r="G305" s="36">
        <v>0.26030678812646857</v>
      </c>
      <c r="H305" s="36">
        <f ca="1">Tabel_Core.accdb3[[#This Row],[Indicator]]-SUM(Tabel_Core.accdb3[[#This Row],[Money market]:[Banking sector]])</f>
        <v>-0.21839415322350852</v>
      </c>
    </row>
    <row r="306" spans="1:8" x14ac:dyDescent="0.25">
      <c r="A306" s="4">
        <v>39733</v>
      </c>
      <c r="B306" s="36">
        <v>0.65850312060319727</v>
      </c>
      <c r="C306" s="36">
        <v>0.13301532616282433</v>
      </c>
      <c r="D306" s="36">
        <v>0.13548965649660566</v>
      </c>
      <c r="E306" s="36">
        <v>0.20617391827583856</v>
      </c>
      <c r="F306" s="36">
        <v>0.10853916079961613</v>
      </c>
      <c r="G306" s="36">
        <v>0.27212529558093201</v>
      </c>
      <c r="H306" s="36">
        <f ca="1">Tabel_Core.accdb3[[#This Row],[Indicator]]-SUM(Tabel_Core.accdb3[[#This Row],[Money market]:[Banking sector]])</f>
        <v>-0.19684023671261941</v>
      </c>
    </row>
    <row r="307" spans="1:8" x14ac:dyDescent="0.25">
      <c r="A307" s="4">
        <v>39740</v>
      </c>
      <c r="B307" s="36">
        <v>0.68534175427658983</v>
      </c>
      <c r="C307" s="36">
        <v>0.13410979902431769</v>
      </c>
      <c r="D307" s="36">
        <v>0.13582637464156544</v>
      </c>
      <c r="E307" s="36">
        <v>0.20537960224790325</v>
      </c>
      <c r="F307" s="36">
        <v>0.11394384670628742</v>
      </c>
      <c r="G307" s="36">
        <v>0.27318405860653627</v>
      </c>
      <c r="H307" s="36">
        <f ca="1">Tabel_Core.accdb3[[#This Row],[Indicator]]-SUM(Tabel_Core.accdb3[[#This Row],[Money market]:[Banking sector]])</f>
        <v>-0.17710192695002025</v>
      </c>
    </row>
    <row r="308" spans="1:8" x14ac:dyDescent="0.25">
      <c r="A308" s="4">
        <v>39747</v>
      </c>
      <c r="B308" s="36">
        <v>0.72007495766942875</v>
      </c>
      <c r="C308" s="36">
        <v>0.13669502962987351</v>
      </c>
      <c r="D308" s="36">
        <v>0.1371804408908798</v>
      </c>
      <c r="E308" s="36">
        <v>0.20661713912763777</v>
      </c>
      <c r="F308" s="36">
        <v>0.12046291569413985</v>
      </c>
      <c r="G308" s="36">
        <v>0.27706500036955883</v>
      </c>
      <c r="H308" s="36">
        <f ca="1">Tabel_Core.accdb3[[#This Row],[Indicator]]-SUM(Tabel_Core.accdb3[[#This Row],[Money market]:[Banking sector]])</f>
        <v>-0.15794556804266102</v>
      </c>
    </row>
    <row r="309" spans="1:8" x14ac:dyDescent="0.25">
      <c r="A309" s="4">
        <v>39754</v>
      </c>
      <c r="B309" s="36">
        <v>0.71383640022980277</v>
      </c>
      <c r="C309" s="36">
        <v>0.13512989021504951</v>
      </c>
      <c r="D309" s="36">
        <v>0.12832537976113551</v>
      </c>
      <c r="E309" s="36">
        <v>0.19391546766962772</v>
      </c>
      <c r="F309" s="36">
        <v>0.11938044182030225</v>
      </c>
      <c r="G309" s="36">
        <v>0.27315163984286195</v>
      </c>
      <c r="H309" s="36">
        <f ca="1">Tabel_Core.accdb3[[#This Row],[Indicator]]-SUM(Tabel_Core.accdb3[[#This Row],[Money market]:[Banking sector]])</f>
        <v>-0.13606641907917416</v>
      </c>
    </row>
    <row r="310" spans="1:8" x14ac:dyDescent="0.25">
      <c r="A310" s="4">
        <v>39761</v>
      </c>
      <c r="B310" s="36">
        <v>0.71202937945483802</v>
      </c>
      <c r="C310" s="36">
        <v>0.13433354822010568</v>
      </c>
      <c r="D310" s="36">
        <v>0.12483322428580104</v>
      </c>
      <c r="E310" s="36">
        <v>0.18215354010633228</v>
      </c>
      <c r="F310" s="36">
        <v>0.12448354879768614</v>
      </c>
      <c r="G310" s="36">
        <v>0.26944195448652042</v>
      </c>
      <c r="H310" s="36">
        <f ca="1">Tabel_Core.accdb3[[#This Row],[Indicator]]-SUM(Tabel_Core.accdb3[[#This Row],[Money market]:[Banking sector]])</f>
        <v>-0.12321643644160751</v>
      </c>
    </row>
    <row r="311" spans="1:8" x14ac:dyDescent="0.25">
      <c r="A311" s="4">
        <v>39768</v>
      </c>
      <c r="B311" s="36">
        <v>0.71299771752209351</v>
      </c>
      <c r="C311" s="36">
        <v>0.13405406215600438</v>
      </c>
      <c r="D311" s="36">
        <v>0.12196667565128642</v>
      </c>
      <c r="E311" s="36">
        <v>0.17481606874933314</v>
      </c>
      <c r="F311" s="36">
        <v>0.13242920596623095</v>
      </c>
      <c r="G311" s="36">
        <v>0.26443385997294</v>
      </c>
      <c r="H311" s="36">
        <f ca="1">Tabel_Core.accdb3[[#This Row],[Indicator]]-SUM(Tabel_Core.accdb3[[#This Row],[Money market]:[Banking sector]])</f>
        <v>-0.1147021549737014</v>
      </c>
    </row>
    <row r="312" spans="1:8" x14ac:dyDescent="0.25">
      <c r="A312" s="4">
        <v>39775</v>
      </c>
      <c r="B312" s="36">
        <v>0.70759920037673441</v>
      </c>
      <c r="C312" s="36">
        <v>0.13255797697633054</v>
      </c>
      <c r="D312" s="36">
        <v>0.1196667262338382</v>
      </c>
      <c r="E312" s="36">
        <v>0.16763341044647223</v>
      </c>
      <c r="F312" s="36">
        <v>0.12854237729707049</v>
      </c>
      <c r="G312" s="36">
        <v>0.26116930632439195</v>
      </c>
      <c r="H312" s="36">
        <f ca="1">Tabel_Core.accdb3[[#This Row],[Indicator]]-SUM(Tabel_Core.accdb3[[#This Row],[Money market]:[Banking sector]])</f>
        <v>-0.101970596901369</v>
      </c>
    </row>
    <row r="313" spans="1:8" x14ac:dyDescent="0.25">
      <c r="A313" s="4">
        <v>39782</v>
      </c>
      <c r="B313" s="36">
        <v>0.73313193735025162</v>
      </c>
      <c r="C313" s="36">
        <v>0.13505875717249821</v>
      </c>
      <c r="D313" s="36">
        <v>0.12284544732155819</v>
      </c>
      <c r="E313" s="36">
        <v>0.17740795040633126</v>
      </c>
      <c r="F313" s="36">
        <v>0.13053641865502771</v>
      </c>
      <c r="G313" s="36">
        <v>0.26235515122265007</v>
      </c>
      <c r="H313" s="36">
        <f ca="1">Tabel_Core.accdb3[[#This Row],[Indicator]]-SUM(Tabel_Core.accdb3[[#This Row],[Money market]:[Banking sector]])</f>
        <v>-9.5071787427813859E-2</v>
      </c>
    </row>
    <row r="314" spans="1:8" x14ac:dyDescent="0.25">
      <c r="A314" s="4">
        <v>39789</v>
      </c>
      <c r="B314" s="36">
        <v>0.75062824383995053</v>
      </c>
      <c r="C314" s="36">
        <v>0.13568365426798953</v>
      </c>
      <c r="D314" s="36">
        <v>0.12336184047978271</v>
      </c>
      <c r="E314" s="36">
        <v>0.18617516873384712</v>
      </c>
      <c r="F314" s="36">
        <v>0.12821220489526969</v>
      </c>
      <c r="G314" s="36">
        <v>0.26432654978899561</v>
      </c>
      <c r="H314" s="36">
        <f ca="1">Tabel_Core.accdb3[[#This Row],[Indicator]]-SUM(Tabel_Core.accdb3[[#This Row],[Money market]:[Banking sector]])</f>
        <v>-8.7131174325934091E-2</v>
      </c>
    </row>
    <row r="315" spans="1:8" x14ac:dyDescent="0.25">
      <c r="A315" s="4">
        <v>39796</v>
      </c>
      <c r="B315" s="36">
        <v>0.77863270056387479</v>
      </c>
      <c r="C315" s="36">
        <v>0.13606822155353929</v>
      </c>
      <c r="D315" s="36">
        <v>0.1248854912305197</v>
      </c>
      <c r="E315" s="36">
        <v>0.19982336273137929</v>
      </c>
      <c r="F315" s="36">
        <v>0.12934769611750221</v>
      </c>
      <c r="G315" s="36">
        <v>0.26979236516940058</v>
      </c>
      <c r="H315" s="36">
        <f ca="1">Tabel_Core.accdb3[[#This Row],[Indicator]]-SUM(Tabel_Core.accdb3[[#This Row],[Money market]:[Banking sector]])</f>
        <v>-8.1284436238466262E-2</v>
      </c>
    </row>
    <row r="316" spans="1:8" x14ac:dyDescent="0.25">
      <c r="A316" s="4">
        <v>39803</v>
      </c>
      <c r="B316" s="36">
        <v>0.76078122334107279</v>
      </c>
      <c r="C316" s="36">
        <v>0.13370493749118051</v>
      </c>
      <c r="D316" s="36">
        <v>0.12292749914898013</v>
      </c>
      <c r="E316" s="36">
        <v>0.18992536883300687</v>
      </c>
      <c r="F316" s="36">
        <v>0.13068375159349635</v>
      </c>
      <c r="G316" s="36">
        <v>0.25880055714612921</v>
      </c>
      <c r="H316" s="36">
        <f ca="1">Tabel_Core.accdb3[[#This Row],[Indicator]]-SUM(Tabel_Core.accdb3[[#This Row],[Money market]:[Banking sector]])</f>
        <v>-7.5260890871720387E-2</v>
      </c>
    </row>
    <row r="317" spans="1:8" x14ac:dyDescent="0.25">
      <c r="A317" s="4">
        <v>39810</v>
      </c>
      <c r="B317" s="36">
        <v>0.71838047425049578</v>
      </c>
      <c r="C317" s="36">
        <v>0.12856207125199698</v>
      </c>
      <c r="D317" s="36">
        <v>0.1224524419895206</v>
      </c>
      <c r="E317" s="36">
        <v>0.16731442134009339</v>
      </c>
      <c r="F317" s="36">
        <v>0.11618782324925871</v>
      </c>
      <c r="G317" s="36">
        <v>0.25019635245895538</v>
      </c>
      <c r="H317" s="36">
        <f ca="1">Tabel_Core.accdb3[[#This Row],[Indicator]]-SUM(Tabel_Core.accdb3[[#This Row],[Money market]:[Banking sector]])</f>
        <v>-6.6332636039329262E-2</v>
      </c>
    </row>
    <row r="318" spans="1:8" x14ac:dyDescent="0.25">
      <c r="A318" s="4">
        <v>39817</v>
      </c>
      <c r="B318" s="36">
        <v>0.67430597982874729</v>
      </c>
      <c r="C318" s="36">
        <v>0.1211213077931695</v>
      </c>
      <c r="D318" s="36">
        <v>0.1112154897834348</v>
      </c>
      <c r="E318" s="36">
        <v>0.15814332930653002</v>
      </c>
      <c r="F318" s="36">
        <v>0.11448872179605782</v>
      </c>
      <c r="G318" s="36">
        <v>0.2323205037442245</v>
      </c>
      <c r="H318" s="36">
        <f ca="1">Tabel_Core.accdb3[[#This Row],[Indicator]]-SUM(Tabel_Core.accdb3[[#This Row],[Money market]:[Banking sector]])</f>
        <v>-6.2983372594669351E-2</v>
      </c>
    </row>
    <row r="319" spans="1:8" x14ac:dyDescent="0.25">
      <c r="A319" s="4">
        <v>39824</v>
      </c>
      <c r="B319" s="36">
        <v>0.66159711372817875</v>
      </c>
      <c r="C319" s="36">
        <v>0.12106614615565561</v>
      </c>
      <c r="D319" s="36">
        <v>0.11375769117557322</v>
      </c>
      <c r="E319" s="36">
        <v>0.14429200829246949</v>
      </c>
      <c r="F319" s="36">
        <v>0.11245211806191371</v>
      </c>
      <c r="G319" s="36">
        <v>0.23122371889847593</v>
      </c>
      <c r="H319" s="36">
        <f ca="1">Tabel_Core.accdb3[[#This Row],[Indicator]]-SUM(Tabel_Core.accdb3[[#This Row],[Money market]:[Banking sector]])</f>
        <v>-6.1194568855909237E-2</v>
      </c>
    </row>
    <row r="320" spans="1:8" x14ac:dyDescent="0.25">
      <c r="A320" s="4">
        <v>39831</v>
      </c>
      <c r="B320" s="36">
        <v>0.67459516812395404</v>
      </c>
      <c r="C320" s="36">
        <v>0.12267208306407078</v>
      </c>
      <c r="D320" s="36">
        <v>0.11199812612751245</v>
      </c>
      <c r="E320" s="36">
        <v>0.15178142363095851</v>
      </c>
      <c r="F320" s="36">
        <v>0.11215722750320899</v>
      </c>
      <c r="G320" s="36">
        <v>0.23646298134717522</v>
      </c>
      <c r="H320" s="36">
        <f ca="1">Tabel_Core.accdb3[[#This Row],[Indicator]]-SUM(Tabel_Core.accdb3[[#This Row],[Money market]:[Banking sector]])</f>
        <v>-6.0476673548971904E-2</v>
      </c>
    </row>
    <row r="321" spans="1:8" x14ac:dyDescent="0.25">
      <c r="A321" s="4">
        <v>39838</v>
      </c>
      <c r="B321" s="36">
        <v>0.69970232273930133</v>
      </c>
      <c r="C321" s="36">
        <v>0.12581328177235634</v>
      </c>
      <c r="D321" s="36">
        <v>0.11046931096840312</v>
      </c>
      <c r="E321" s="36">
        <v>0.16001285734689685</v>
      </c>
      <c r="F321" s="36">
        <v>0.12349528229454312</v>
      </c>
      <c r="G321" s="36">
        <v>0.24147284252546519</v>
      </c>
      <c r="H321" s="36">
        <f ca="1">Tabel_Core.accdb3[[#This Row],[Indicator]]-SUM(Tabel_Core.accdb3[[#This Row],[Money market]:[Banking sector]])</f>
        <v>-6.1561252168363279E-2</v>
      </c>
    </row>
    <row r="322" spans="1:8" x14ac:dyDescent="0.25">
      <c r="A322" s="4">
        <v>39845</v>
      </c>
      <c r="B322" s="36">
        <v>0.71642263553724372</v>
      </c>
      <c r="C322" s="36">
        <v>0.12883591033484856</v>
      </c>
      <c r="D322" s="36">
        <v>0.11274814035125322</v>
      </c>
      <c r="E322" s="36">
        <v>0.15739512682418111</v>
      </c>
      <c r="F322" s="36">
        <v>0.12634834927938762</v>
      </c>
      <c r="G322" s="36">
        <v>0.25055101519966094</v>
      </c>
      <c r="H322" s="36">
        <f ca="1">Tabel_Core.accdb3[[#This Row],[Indicator]]-SUM(Tabel_Core.accdb3[[#This Row],[Money market]:[Banking sector]])</f>
        <v>-5.9455906452087759E-2</v>
      </c>
    </row>
    <row r="323" spans="1:8" x14ac:dyDescent="0.25">
      <c r="A323" s="4">
        <v>39852</v>
      </c>
      <c r="B323" s="36">
        <v>0.69299072665078532</v>
      </c>
      <c r="C323" s="36">
        <v>0.119540638604666</v>
      </c>
      <c r="D323" s="36">
        <v>0.10366185270219019</v>
      </c>
      <c r="E323" s="36">
        <v>0.15448568802710314</v>
      </c>
      <c r="F323" s="36">
        <v>0.12485413990304092</v>
      </c>
      <c r="G323" s="36">
        <v>0.24593410990337999</v>
      </c>
      <c r="H323" s="36">
        <f ca="1">Tabel_Core.accdb3[[#This Row],[Indicator]]-SUM(Tabel_Core.accdb3[[#This Row],[Money market]:[Banking sector]])</f>
        <v>-5.5485702489594946E-2</v>
      </c>
    </row>
    <row r="324" spans="1:8" x14ac:dyDescent="0.25">
      <c r="A324" s="4">
        <v>39859</v>
      </c>
      <c r="B324" s="36">
        <v>0.66872345027620239</v>
      </c>
      <c r="C324" s="36">
        <v>0.11039948244652498</v>
      </c>
      <c r="D324" s="36">
        <v>9.9667276262662113E-2</v>
      </c>
      <c r="E324" s="36">
        <v>0.15267173201766154</v>
      </c>
      <c r="F324" s="36">
        <v>0.115122235499724</v>
      </c>
      <c r="G324" s="36">
        <v>0.24224331965950557</v>
      </c>
      <c r="H324" s="36">
        <f ca="1">Tabel_Core.accdb3[[#This Row],[Indicator]]-SUM(Tabel_Core.accdb3[[#This Row],[Money market]:[Banking sector]])</f>
        <v>-5.1380595609875734E-2</v>
      </c>
    </row>
    <row r="325" spans="1:8" x14ac:dyDescent="0.25">
      <c r="A325" s="4">
        <v>39866</v>
      </c>
      <c r="B325" s="36">
        <v>0.68092481145959238</v>
      </c>
      <c r="C325" s="36">
        <v>0.11135077605602792</v>
      </c>
      <c r="D325" s="36">
        <v>0.10039831793124479</v>
      </c>
      <c r="E325" s="36">
        <v>0.16245250619652235</v>
      </c>
      <c r="F325" s="36">
        <v>0.11499642375113267</v>
      </c>
      <c r="G325" s="36">
        <v>0.24211741368600642</v>
      </c>
      <c r="H325" s="36">
        <f ca="1">Tabel_Core.accdb3[[#This Row],[Indicator]]-SUM(Tabel_Core.accdb3[[#This Row],[Money market]:[Banking sector]])</f>
        <v>-5.0390626161341712E-2</v>
      </c>
    </row>
    <row r="326" spans="1:8" x14ac:dyDescent="0.25">
      <c r="A326" s="4">
        <v>39873</v>
      </c>
      <c r="B326" s="36">
        <v>0.70235247043128513</v>
      </c>
      <c r="C326" s="36">
        <v>0.11372551374671203</v>
      </c>
      <c r="D326" s="36">
        <v>0.10226392397369097</v>
      </c>
      <c r="E326" s="36">
        <v>0.17492537829371951</v>
      </c>
      <c r="F326" s="36">
        <v>0.11498701587535098</v>
      </c>
      <c r="G326" s="36">
        <v>0.2463795818541103</v>
      </c>
      <c r="H326" s="36">
        <f ca="1">Tabel_Core.accdb3[[#This Row],[Indicator]]-SUM(Tabel_Core.accdb3[[#This Row],[Money market]:[Banking sector]])</f>
        <v>-4.992894331229869E-2</v>
      </c>
    </row>
    <row r="327" spans="1:8" x14ac:dyDescent="0.25">
      <c r="A327" s="4">
        <v>39880</v>
      </c>
      <c r="B327" s="36">
        <v>0.72391431089084479</v>
      </c>
      <c r="C327" s="36">
        <v>0.1219274473886568</v>
      </c>
      <c r="D327" s="36">
        <v>0.10206661742354645</v>
      </c>
      <c r="E327" s="36">
        <v>0.1880440776061526</v>
      </c>
      <c r="F327" s="36">
        <v>0.11479282404839358</v>
      </c>
      <c r="G327" s="36">
        <v>0.24657820104682318</v>
      </c>
      <c r="H327" s="36">
        <f ca="1">Tabel_Core.accdb3[[#This Row],[Indicator]]-SUM(Tabel_Core.accdb3[[#This Row],[Money market]:[Banking sector]])</f>
        <v>-4.949485662272779E-2</v>
      </c>
    </row>
    <row r="328" spans="1:8" x14ac:dyDescent="0.25">
      <c r="A328" s="4">
        <v>39887</v>
      </c>
      <c r="B328" s="36">
        <v>0.76000349460416816</v>
      </c>
      <c r="C328" s="36">
        <v>0.13010286076997396</v>
      </c>
      <c r="D328" s="36">
        <v>0.10164738543540708</v>
      </c>
      <c r="E328" s="36">
        <v>0.20054376617265396</v>
      </c>
      <c r="F328" s="36">
        <v>0.1215549435884844</v>
      </c>
      <c r="G328" s="36">
        <v>0.25657667039111276</v>
      </c>
      <c r="H328" s="36">
        <f ca="1">Tabel_Core.accdb3[[#This Row],[Indicator]]-SUM(Tabel_Core.accdb3[[#This Row],[Money market]:[Banking sector]])</f>
        <v>-5.0422131753463995E-2</v>
      </c>
    </row>
    <row r="329" spans="1:8" x14ac:dyDescent="0.25">
      <c r="A329" s="4">
        <v>39894</v>
      </c>
      <c r="B329" s="36">
        <v>0.74015889107507582</v>
      </c>
      <c r="C329" s="36">
        <v>0.12555971002652319</v>
      </c>
      <c r="D329" s="36">
        <v>9.63150561274356E-2</v>
      </c>
      <c r="E329" s="36">
        <v>0.19603965025040249</v>
      </c>
      <c r="F329" s="36">
        <v>0.12081222120920443</v>
      </c>
      <c r="G329" s="36">
        <v>0.24939101477081016</v>
      </c>
      <c r="H329" s="36">
        <f ca="1">Tabel_Core.accdb3[[#This Row],[Indicator]]-SUM(Tabel_Core.accdb3[[#This Row],[Money market]:[Banking sector]])</f>
        <v>-4.7958761309300102E-2</v>
      </c>
    </row>
    <row r="330" spans="1:8" x14ac:dyDescent="0.25">
      <c r="A330" s="4">
        <v>39901</v>
      </c>
      <c r="B330" s="36">
        <v>0.72523136859085535</v>
      </c>
      <c r="C330" s="36">
        <v>0.12372356347811225</v>
      </c>
      <c r="D330" s="36">
        <v>9.1837923001600277E-2</v>
      </c>
      <c r="E330" s="36">
        <v>0.19025873830492399</v>
      </c>
      <c r="F330" s="36">
        <v>0.12116672080951915</v>
      </c>
      <c r="G330" s="36">
        <v>0.24409318148570777</v>
      </c>
      <c r="H330" s="36">
        <f ca="1">Tabel_Core.accdb3[[#This Row],[Indicator]]-SUM(Tabel_Core.accdb3[[#This Row],[Money market]:[Banking sector]])</f>
        <v>-4.5848758489008157E-2</v>
      </c>
    </row>
    <row r="331" spans="1:8" x14ac:dyDescent="0.25">
      <c r="A331" s="4">
        <v>39908</v>
      </c>
      <c r="B331" s="36">
        <v>0.72190352104666955</v>
      </c>
      <c r="C331" s="36">
        <v>0.12287417893060837</v>
      </c>
      <c r="D331" s="36">
        <v>9.1372947623863152E-2</v>
      </c>
      <c r="E331" s="36">
        <v>0.18933273155244207</v>
      </c>
      <c r="F331" s="36">
        <v>0.11650828195339845</v>
      </c>
      <c r="G331" s="36">
        <v>0.2461064722819524</v>
      </c>
      <c r="H331" s="36">
        <f ca="1">Tabel_Core.accdb3[[#This Row],[Indicator]]-SUM(Tabel_Core.accdb3[[#This Row],[Money market]:[Banking sector]])</f>
        <v>-4.4291091295594831E-2</v>
      </c>
    </row>
    <row r="332" spans="1:8" x14ac:dyDescent="0.25">
      <c r="A332" s="4">
        <v>39915</v>
      </c>
      <c r="B332" s="36">
        <v>0.68760309715535906</v>
      </c>
      <c r="C332" s="36">
        <v>0.11763230771125073</v>
      </c>
      <c r="D332" s="36">
        <v>8.565990905829203E-2</v>
      </c>
      <c r="E332" s="36">
        <v>0.17746111540326528</v>
      </c>
      <c r="F332" s="36">
        <v>0.110228957170058</v>
      </c>
      <c r="G332" s="36">
        <v>0.23806423833132984</v>
      </c>
      <c r="H332" s="36">
        <f ca="1">Tabel_Core.accdb3[[#This Row],[Indicator]]-SUM(Tabel_Core.accdb3[[#This Row],[Money market]:[Banking sector]])</f>
        <v>-4.144343051883681E-2</v>
      </c>
    </row>
    <row r="333" spans="1:8" x14ac:dyDescent="0.25">
      <c r="A333" s="4">
        <v>39922</v>
      </c>
      <c r="B333" s="36">
        <v>0.6980827371217293</v>
      </c>
      <c r="C333" s="36">
        <v>0.11950300952393336</v>
      </c>
      <c r="D333" s="36">
        <v>8.6771509380620698E-2</v>
      </c>
      <c r="E333" s="36">
        <v>0.1805810282529634</v>
      </c>
      <c r="F333" s="36">
        <v>0.1079407394531456</v>
      </c>
      <c r="G333" s="36">
        <v>0.24451493662434268</v>
      </c>
      <c r="H333" s="36">
        <f ca="1">Tabel_Core.accdb3[[#This Row],[Indicator]]-SUM(Tabel_Core.accdb3[[#This Row],[Money market]:[Banking sector]])</f>
        <v>-4.1228486113276452E-2</v>
      </c>
    </row>
    <row r="334" spans="1:8" x14ac:dyDescent="0.25">
      <c r="A334" s="4">
        <v>39929</v>
      </c>
      <c r="B334" s="36">
        <v>0.68003121471141237</v>
      </c>
      <c r="C334" s="36">
        <v>0.1171629562765874</v>
      </c>
      <c r="D334" s="36">
        <v>8.8068044106210649E-2</v>
      </c>
      <c r="E334" s="36">
        <v>0.17962252922154906</v>
      </c>
      <c r="F334" s="36">
        <v>0.10509274138435434</v>
      </c>
      <c r="G334" s="36">
        <v>0.2306190308495073</v>
      </c>
      <c r="H334" s="36">
        <f ca="1">Tabel_Core.accdb3[[#This Row],[Indicator]]-SUM(Tabel_Core.accdb3[[#This Row],[Money market]:[Banking sector]])</f>
        <v>-4.0534087126796403E-2</v>
      </c>
    </row>
    <row r="335" spans="1:8" x14ac:dyDescent="0.25">
      <c r="A335" s="4">
        <v>39936</v>
      </c>
      <c r="B335" s="36">
        <v>0.66213972527023501</v>
      </c>
      <c r="C335" s="36">
        <v>0.11221326166846465</v>
      </c>
      <c r="D335" s="36">
        <v>8.3790262217245337E-2</v>
      </c>
      <c r="E335" s="36">
        <v>0.17286623245987159</v>
      </c>
      <c r="F335" s="36">
        <v>0.10792713292021328</v>
      </c>
      <c r="G335" s="36">
        <v>0.2249281850746393</v>
      </c>
      <c r="H335" s="36">
        <f ca="1">Tabel_Core.accdb3[[#This Row],[Indicator]]-SUM(Tabel_Core.accdb3[[#This Row],[Money market]:[Banking sector]])</f>
        <v>-3.9585349070199172E-2</v>
      </c>
    </row>
    <row r="336" spans="1:8" x14ac:dyDescent="0.25">
      <c r="A336" s="4">
        <v>39943</v>
      </c>
      <c r="B336" s="36">
        <v>0.67992613720261863</v>
      </c>
      <c r="C336" s="36">
        <v>0.10972895018170092</v>
      </c>
      <c r="D336" s="36">
        <v>8.9095467644196388E-2</v>
      </c>
      <c r="E336" s="36">
        <v>0.17906681080894057</v>
      </c>
      <c r="F336" s="36">
        <v>0.11468977938887169</v>
      </c>
      <c r="G336" s="36">
        <v>0.22822840692528273</v>
      </c>
      <c r="H336" s="36">
        <f ca="1">Tabel_Core.accdb3[[#This Row],[Indicator]]-SUM(Tabel_Core.accdb3[[#This Row],[Money market]:[Banking sector]])</f>
        <v>-4.0883277746373681E-2</v>
      </c>
    </row>
    <row r="337" spans="1:8" x14ac:dyDescent="0.25">
      <c r="A337" s="4">
        <v>39950</v>
      </c>
      <c r="B337" s="36">
        <v>0.65368447890913539</v>
      </c>
      <c r="C337" s="36">
        <v>0.10602296333688351</v>
      </c>
      <c r="D337" s="36">
        <v>8.2601156464377573E-2</v>
      </c>
      <c r="E337" s="36">
        <v>0.17234642213613965</v>
      </c>
      <c r="F337" s="36">
        <v>0.10923751045393601</v>
      </c>
      <c r="G337" s="36">
        <v>0.22268190698330981</v>
      </c>
      <c r="H337" s="36">
        <f ca="1">Tabel_Core.accdb3[[#This Row],[Indicator]]-SUM(Tabel_Core.accdb3[[#This Row],[Money market]:[Banking sector]])</f>
        <v>-3.92054804655112E-2</v>
      </c>
    </row>
    <row r="338" spans="1:8" x14ac:dyDescent="0.25">
      <c r="A338" s="4">
        <v>39957</v>
      </c>
      <c r="B338" s="36">
        <v>0.63781113491787578</v>
      </c>
      <c r="C338" s="36">
        <v>0.10563689918515877</v>
      </c>
      <c r="D338" s="36">
        <v>7.8010119128332944E-2</v>
      </c>
      <c r="E338" s="36">
        <v>0.1609967119279255</v>
      </c>
      <c r="F338" s="36">
        <v>0.10431672093040706</v>
      </c>
      <c r="G338" s="36">
        <v>0.22663910917427976</v>
      </c>
      <c r="H338" s="36">
        <f ca="1">Tabel_Core.accdb3[[#This Row],[Indicator]]-SUM(Tabel_Core.accdb3[[#This Row],[Money market]:[Banking sector]])</f>
        <v>-3.7788425428228245E-2</v>
      </c>
    </row>
    <row r="339" spans="1:8" x14ac:dyDescent="0.25">
      <c r="A339" s="4">
        <v>39964</v>
      </c>
      <c r="B339" s="36">
        <v>0.60582337060326108</v>
      </c>
      <c r="C339" s="36">
        <v>0.10019226885434425</v>
      </c>
      <c r="D339" s="36">
        <v>7.3441877930833024E-2</v>
      </c>
      <c r="E339" s="36">
        <v>0.14784044331220847</v>
      </c>
      <c r="F339" s="36">
        <v>0.10094613647951561</v>
      </c>
      <c r="G339" s="36">
        <v>0.22003674214810265</v>
      </c>
      <c r="H339" s="36">
        <f ca="1">Tabel_Core.accdb3[[#This Row],[Indicator]]-SUM(Tabel_Core.accdb3[[#This Row],[Money market]:[Banking sector]])</f>
        <v>-3.6634098121742897E-2</v>
      </c>
    </row>
    <row r="340" spans="1:8" x14ac:dyDescent="0.25">
      <c r="A340" s="4">
        <v>39971</v>
      </c>
      <c r="B340" s="36">
        <v>0.57046972286157782</v>
      </c>
      <c r="C340" s="36">
        <v>9.5908608668495904E-2</v>
      </c>
      <c r="D340" s="36">
        <v>7.3340194860052013E-2</v>
      </c>
      <c r="E340" s="36">
        <v>0.12714433655487628</v>
      </c>
      <c r="F340" s="36">
        <v>9.8733292325229691E-2</v>
      </c>
      <c r="G340" s="36">
        <v>0.21303543510408793</v>
      </c>
      <c r="H340" s="36">
        <f ca="1">Tabel_Core.accdb3[[#This Row],[Indicator]]-SUM(Tabel_Core.accdb3[[#This Row],[Money market]:[Banking sector]])</f>
        <v>-3.7692144651163995E-2</v>
      </c>
    </row>
    <row r="341" spans="1:8" x14ac:dyDescent="0.25">
      <c r="A341" s="4">
        <v>39978</v>
      </c>
      <c r="B341" s="36">
        <v>0.55082042822623478</v>
      </c>
      <c r="C341" s="36">
        <v>9.1581201392827244E-2</v>
      </c>
      <c r="D341" s="36">
        <v>7.7452694948742185E-2</v>
      </c>
      <c r="E341" s="36">
        <v>0.11788358456871412</v>
      </c>
      <c r="F341" s="36">
        <v>0.10031766868336686</v>
      </c>
      <c r="G341" s="36">
        <v>0.20363313746148254</v>
      </c>
      <c r="H341" s="36">
        <f ca="1">Tabel_Core.accdb3[[#This Row],[Indicator]]-SUM(Tabel_Core.accdb3[[#This Row],[Money market]:[Banking sector]])</f>
        <v>-4.0047858828898164E-2</v>
      </c>
    </row>
    <row r="342" spans="1:8" x14ac:dyDescent="0.25">
      <c r="A342" s="4">
        <v>39985</v>
      </c>
      <c r="B342" s="36">
        <v>0.53323829974571635</v>
      </c>
      <c r="C342" s="36">
        <v>8.5732376327280535E-2</v>
      </c>
      <c r="D342" s="36">
        <v>7.9097295259980313E-2</v>
      </c>
      <c r="E342" s="36">
        <v>0.11308301592580812</v>
      </c>
      <c r="F342" s="36">
        <v>9.9038232422152372E-2</v>
      </c>
      <c r="G342" s="36">
        <v>0.1978069809687818</v>
      </c>
      <c r="H342" s="36">
        <f ca="1">Tabel_Core.accdb3[[#This Row],[Indicator]]-SUM(Tabel_Core.accdb3[[#This Row],[Money market]:[Banking sector]])</f>
        <v>-4.151960115828679E-2</v>
      </c>
    </row>
    <row r="343" spans="1:8" x14ac:dyDescent="0.25">
      <c r="A343" s="4">
        <v>39992</v>
      </c>
      <c r="B343" s="36">
        <v>0.55319163959314466</v>
      </c>
      <c r="C343" s="36">
        <v>9.1102875761380431E-2</v>
      </c>
      <c r="D343" s="36">
        <v>8.4943809187310704E-2</v>
      </c>
      <c r="E343" s="36">
        <v>0.12385832599668889</v>
      </c>
      <c r="F343" s="36">
        <v>0.1009444293464971</v>
      </c>
      <c r="G343" s="36">
        <v>0.19710357421649022</v>
      </c>
      <c r="H343" s="36">
        <f ca="1">Tabel_Core.accdb3[[#This Row],[Indicator]]-SUM(Tabel_Core.accdb3[[#This Row],[Money market]:[Banking sector]])</f>
        <v>-4.4761374915222696E-2</v>
      </c>
    </row>
    <row r="344" spans="1:8" x14ac:dyDescent="0.25">
      <c r="A344" s="4">
        <v>39999</v>
      </c>
      <c r="B344" s="36">
        <v>0.54204513894448858</v>
      </c>
      <c r="C344" s="36">
        <v>9.4561547012928349E-2</v>
      </c>
      <c r="D344" s="36">
        <v>8.0312705952591851E-2</v>
      </c>
      <c r="E344" s="36">
        <v>0.13018419738205111</v>
      </c>
      <c r="F344" s="36">
        <v>9.3924618930934359E-2</v>
      </c>
      <c r="G344" s="36">
        <v>0.18594678930100661</v>
      </c>
      <c r="H344" s="36">
        <f ca="1">Tabel_Core.accdb3[[#This Row],[Indicator]]-SUM(Tabel_Core.accdb3[[#This Row],[Money market]:[Banking sector]])</f>
        <v>-4.2884719635023605E-2</v>
      </c>
    </row>
    <row r="345" spans="1:8" x14ac:dyDescent="0.25">
      <c r="A345" s="4">
        <v>40006</v>
      </c>
      <c r="B345" s="36">
        <v>0.50398096936927839</v>
      </c>
      <c r="C345" s="36">
        <v>9.3384519307728397E-2</v>
      </c>
      <c r="D345" s="36">
        <v>7.4112282067698668E-2</v>
      </c>
      <c r="E345" s="36">
        <v>0.11671147505025646</v>
      </c>
      <c r="F345" s="36">
        <v>8.6108148931563502E-2</v>
      </c>
      <c r="G345" s="36">
        <v>0.17338827826184464</v>
      </c>
      <c r="H345" s="36">
        <f ca="1">Tabel_Core.accdb3[[#This Row],[Indicator]]-SUM(Tabel_Core.accdb3[[#This Row],[Money market]:[Banking sector]])</f>
        <v>-3.9723734249813236E-2</v>
      </c>
    </row>
    <row r="346" spans="1:8" x14ac:dyDescent="0.25">
      <c r="A346" s="4">
        <v>40013</v>
      </c>
      <c r="B346" s="36">
        <v>0.50513352948832257</v>
      </c>
      <c r="C346" s="36">
        <v>9.5308506941851792E-2</v>
      </c>
      <c r="D346" s="36">
        <v>7.6132700257035668E-2</v>
      </c>
      <c r="E346" s="36">
        <v>0.11567061269493359</v>
      </c>
      <c r="F346" s="36">
        <v>7.7244379592742773E-2</v>
      </c>
      <c r="G346" s="36">
        <v>0.18216337851349765</v>
      </c>
      <c r="H346" s="36">
        <f ca="1">Tabel_Core.accdb3[[#This Row],[Indicator]]-SUM(Tabel_Core.accdb3[[#This Row],[Money market]:[Banking sector]])</f>
        <v>-4.1386048511738882E-2</v>
      </c>
    </row>
    <row r="347" spans="1:8" x14ac:dyDescent="0.25">
      <c r="A347" s="4">
        <v>40020</v>
      </c>
      <c r="B347" s="36">
        <v>0.46923144067616573</v>
      </c>
      <c r="C347" s="36">
        <v>8.7719399329378472E-2</v>
      </c>
      <c r="D347" s="36">
        <v>7.3929670097000147E-2</v>
      </c>
      <c r="E347" s="36">
        <v>9.9454875687809183E-2</v>
      </c>
      <c r="F347" s="36">
        <v>6.8928016725681579E-2</v>
      </c>
      <c r="G347" s="36">
        <v>0.18060503650388238</v>
      </c>
      <c r="H347" s="36">
        <f ca="1">Tabel_Core.accdb3[[#This Row],[Indicator]]-SUM(Tabel_Core.accdb3[[#This Row],[Money market]:[Banking sector]])</f>
        <v>-4.1405557667586024E-2</v>
      </c>
    </row>
    <row r="348" spans="1:8" x14ac:dyDescent="0.25">
      <c r="A348" s="4">
        <v>40027</v>
      </c>
      <c r="B348" s="36">
        <v>0.47084729565453209</v>
      </c>
      <c r="C348" s="36">
        <v>8.3790972500365102E-2</v>
      </c>
      <c r="D348" s="36">
        <v>7.817396744040378E-2</v>
      </c>
      <c r="E348" s="36">
        <v>0.10462991072545395</v>
      </c>
      <c r="F348" s="36">
        <v>6.9002135793910332E-2</v>
      </c>
      <c r="G348" s="36">
        <v>0.18139942506390919</v>
      </c>
      <c r="H348" s="36">
        <f ca="1">Tabel_Core.accdb3[[#This Row],[Indicator]]-SUM(Tabel_Core.accdb3[[#This Row],[Money market]:[Banking sector]])</f>
        <v>-4.6149115869510315E-2</v>
      </c>
    </row>
    <row r="349" spans="1:8" x14ac:dyDescent="0.25">
      <c r="A349" s="4">
        <v>40034</v>
      </c>
      <c r="B349" s="36">
        <v>0.49439124941860196</v>
      </c>
      <c r="C349" s="36">
        <v>8.4024351112564469E-2</v>
      </c>
      <c r="D349" s="36">
        <v>8.603987953539069E-2</v>
      </c>
      <c r="E349" s="36">
        <v>0.11292352464102494</v>
      </c>
      <c r="F349" s="36">
        <v>7.1393827190952747E-2</v>
      </c>
      <c r="G349" s="36">
        <v>0.19139575760152916</v>
      </c>
      <c r="H349" s="36">
        <f ca="1">Tabel_Core.accdb3[[#This Row],[Indicator]]-SUM(Tabel_Core.accdb3[[#This Row],[Money market]:[Banking sector]])</f>
        <v>-5.1386090662860096E-2</v>
      </c>
    </row>
    <row r="350" spans="1:8" x14ac:dyDescent="0.25">
      <c r="A350" s="4">
        <v>40041</v>
      </c>
      <c r="B350" s="36">
        <v>0.49686885960450949</v>
      </c>
      <c r="C350" s="36">
        <v>8.4161766953827266E-2</v>
      </c>
      <c r="D350" s="36">
        <v>8.7407104688637369E-2</v>
      </c>
      <c r="E350" s="36">
        <v>0.11278552236952874</v>
      </c>
      <c r="F350" s="36">
        <v>7.6154554354900136E-2</v>
      </c>
      <c r="G350" s="36">
        <v>0.1900972523243821</v>
      </c>
      <c r="H350" s="36">
        <f ca="1">Tabel_Core.accdb3[[#This Row],[Indicator]]-SUM(Tabel_Core.accdb3[[#This Row],[Money market]:[Banking sector]])</f>
        <v>-5.3737341086766144E-2</v>
      </c>
    </row>
    <row r="351" spans="1:8" x14ac:dyDescent="0.25">
      <c r="A351" s="4">
        <v>40048</v>
      </c>
      <c r="B351" s="36">
        <v>0.50036794087990943</v>
      </c>
      <c r="C351" s="36">
        <v>8.4326219285814977E-2</v>
      </c>
      <c r="D351" s="36">
        <v>8.6147432434833429E-2</v>
      </c>
      <c r="E351" s="36">
        <v>0.11735571079321026</v>
      </c>
      <c r="F351" s="36">
        <v>7.8495452946198946E-2</v>
      </c>
      <c r="G351" s="36">
        <v>0.18946942742046538</v>
      </c>
      <c r="H351" s="36">
        <f ca="1">Tabel_Core.accdb3[[#This Row],[Indicator]]-SUM(Tabel_Core.accdb3[[#This Row],[Money market]:[Banking sector]])</f>
        <v>-5.5426302000613492E-2</v>
      </c>
    </row>
    <row r="352" spans="1:8" x14ac:dyDescent="0.25">
      <c r="A352" s="4">
        <v>40055</v>
      </c>
      <c r="B352" s="36">
        <v>0.46014726282607449</v>
      </c>
      <c r="C352" s="36">
        <v>8.5769832218191219E-2</v>
      </c>
      <c r="D352" s="36">
        <v>7.791287883272581E-2</v>
      </c>
      <c r="E352" s="36">
        <v>0.10102468043592405</v>
      </c>
      <c r="F352" s="36">
        <v>6.9280296982631259E-2</v>
      </c>
      <c r="G352" s="36">
        <v>0.17800358338746877</v>
      </c>
      <c r="H352" s="36">
        <f ca="1">Tabel_Core.accdb3[[#This Row],[Indicator]]-SUM(Tabel_Core.accdb3[[#This Row],[Money market]:[Banking sector]])</f>
        <v>-5.1844009030866667E-2</v>
      </c>
    </row>
    <row r="353" spans="1:8" x14ac:dyDescent="0.25">
      <c r="A353" s="4">
        <v>40062</v>
      </c>
      <c r="B353" s="36">
        <v>0.44627075331845861</v>
      </c>
      <c r="C353" s="36">
        <v>8.478675542230657E-2</v>
      </c>
      <c r="D353" s="36">
        <v>6.9338232950605705E-2</v>
      </c>
      <c r="E353" s="36">
        <v>0.10275784067160031</v>
      </c>
      <c r="F353" s="36">
        <v>6.2478623741702516E-2</v>
      </c>
      <c r="G353" s="36">
        <v>0.17897050315239549</v>
      </c>
      <c r="H353" s="36">
        <f ca="1">Tabel_Core.accdb3[[#This Row],[Indicator]]-SUM(Tabel_Core.accdb3[[#This Row],[Money market]:[Banking sector]])</f>
        <v>-5.2061202620151958E-2</v>
      </c>
    </row>
    <row r="354" spans="1:8" x14ac:dyDescent="0.25">
      <c r="A354" s="4">
        <v>40069</v>
      </c>
      <c r="B354" s="36">
        <v>0.40057285185102115</v>
      </c>
      <c r="C354" s="36">
        <v>7.7020116678266123E-2</v>
      </c>
      <c r="D354" s="36">
        <v>6.4755832786440704E-2</v>
      </c>
      <c r="E354" s="36">
        <v>9.253463787929174E-2</v>
      </c>
      <c r="F354" s="36">
        <v>5.0678457554517976E-2</v>
      </c>
      <c r="G354" s="36">
        <v>0.16558107849833453</v>
      </c>
      <c r="H354" s="36">
        <f ca="1">Tabel_Core.accdb3[[#This Row],[Indicator]]-SUM(Tabel_Core.accdb3[[#This Row],[Money market]:[Banking sector]])</f>
        <v>-4.9997271545829947E-2</v>
      </c>
    </row>
    <row r="355" spans="1:8" x14ac:dyDescent="0.25">
      <c r="A355" s="4">
        <v>40076</v>
      </c>
      <c r="B355" s="36">
        <v>0.3498032834949194</v>
      </c>
      <c r="C355" s="36">
        <v>7.2662830311986129E-2</v>
      </c>
      <c r="D355" s="36">
        <v>6.2040629374405409E-2</v>
      </c>
      <c r="E355" s="36">
        <v>8.0119065752556118E-2</v>
      </c>
      <c r="F355" s="36">
        <v>4.1812734172633079E-2</v>
      </c>
      <c r="G355" s="36">
        <v>0.14241601749043756</v>
      </c>
      <c r="H355" s="36">
        <f ca="1">Tabel_Core.accdb3[[#This Row],[Indicator]]-SUM(Tabel_Core.accdb3[[#This Row],[Money market]:[Banking sector]])</f>
        <v>-4.9247993607098861E-2</v>
      </c>
    </row>
    <row r="356" spans="1:8" x14ac:dyDescent="0.25">
      <c r="A356" s="4">
        <v>40083</v>
      </c>
      <c r="B356" s="36">
        <v>0.36250807279274433</v>
      </c>
      <c r="C356" s="36">
        <v>7.1490071021558882E-2</v>
      </c>
      <c r="D356" s="36">
        <v>6.3695739402535562E-2</v>
      </c>
      <c r="E356" s="36">
        <v>8.5699365056865956E-2</v>
      </c>
      <c r="F356" s="36">
        <v>4.8600819823449992E-2</v>
      </c>
      <c r="G356" s="36">
        <v>0.14896806022792458</v>
      </c>
      <c r="H356" s="36">
        <f ca="1">Tabel_Core.accdb3[[#This Row],[Indicator]]-SUM(Tabel_Core.accdb3[[#This Row],[Money market]:[Banking sector]])</f>
        <v>-5.5945982739590672E-2</v>
      </c>
    </row>
    <row r="357" spans="1:8" x14ac:dyDescent="0.25">
      <c r="A357" s="4">
        <v>40090</v>
      </c>
      <c r="B357" s="36">
        <v>0.35615272346787225</v>
      </c>
      <c r="C357" s="36">
        <v>7.4094061674519346E-2</v>
      </c>
      <c r="D357" s="36">
        <v>6.4955657913331313E-2</v>
      </c>
      <c r="E357" s="36">
        <v>8.7057369154362213E-2</v>
      </c>
      <c r="F357" s="36">
        <v>4.6253607924746837E-2</v>
      </c>
      <c r="G357" s="36">
        <v>0.14312660804748056</v>
      </c>
      <c r="H357" s="36">
        <f ca="1">Tabel_Core.accdb3[[#This Row],[Indicator]]-SUM(Tabel_Core.accdb3[[#This Row],[Money market]:[Banking sector]])</f>
        <v>-5.9334581246568041E-2</v>
      </c>
    </row>
    <row r="358" spans="1:8" x14ac:dyDescent="0.25">
      <c r="A358" s="4">
        <v>40097</v>
      </c>
      <c r="B358" s="36">
        <v>0.37699617884494607</v>
      </c>
      <c r="C358" s="36">
        <v>7.9756305842769881E-2</v>
      </c>
      <c r="D358" s="36">
        <v>6.6042239916629983E-2</v>
      </c>
      <c r="E358" s="36">
        <v>9.5476632676995118E-2</v>
      </c>
      <c r="F358" s="36">
        <v>5.6889500524556331E-2</v>
      </c>
      <c r="G358" s="36">
        <v>0.14502386218845589</v>
      </c>
      <c r="H358" s="36">
        <f ca="1">Tabel_Core.accdb3[[#This Row],[Indicator]]-SUM(Tabel_Core.accdb3[[#This Row],[Money market]:[Banking sector]])</f>
        <v>-6.6192362304461128E-2</v>
      </c>
    </row>
    <row r="359" spans="1:8" x14ac:dyDescent="0.25">
      <c r="A359" s="4">
        <v>40104</v>
      </c>
      <c r="B359" s="36">
        <v>0.39958617421424603</v>
      </c>
      <c r="C359" s="36">
        <v>8.5096824978649427E-2</v>
      </c>
      <c r="D359" s="36">
        <v>6.8396706348681349E-2</v>
      </c>
      <c r="E359" s="36">
        <v>0.10007948391913603</v>
      </c>
      <c r="F359" s="36">
        <v>6.0187089490207971E-2</v>
      </c>
      <c r="G359" s="36">
        <v>0.15624789858538388</v>
      </c>
      <c r="H359" s="36">
        <f ca="1">Tabel_Core.accdb3[[#This Row],[Indicator]]-SUM(Tabel_Core.accdb3[[#This Row],[Money market]:[Banking sector]])</f>
        <v>-7.0421829107812584E-2</v>
      </c>
    </row>
    <row r="360" spans="1:8" x14ac:dyDescent="0.25">
      <c r="A360" s="4">
        <v>40111</v>
      </c>
      <c r="B360" s="36">
        <v>0.37611464849996346</v>
      </c>
      <c r="C360" s="36">
        <v>8.0255863317971757E-2</v>
      </c>
      <c r="D360" s="36">
        <v>6.5980151360322786E-2</v>
      </c>
      <c r="E360" s="36">
        <v>9.3523219539167743E-2</v>
      </c>
      <c r="F360" s="36">
        <v>5.6050969049701506E-2</v>
      </c>
      <c r="G360" s="36">
        <v>0.14787615169372928</v>
      </c>
      <c r="H360" s="36">
        <f ca="1">Tabel_Core.accdb3[[#This Row],[Indicator]]-SUM(Tabel_Core.accdb3[[#This Row],[Money market]:[Banking sector]])</f>
        <v>-6.7571706460929692E-2</v>
      </c>
    </row>
    <row r="361" spans="1:8" x14ac:dyDescent="0.25">
      <c r="A361" s="4">
        <v>40118</v>
      </c>
      <c r="B361" s="36">
        <v>0.401748207369862</v>
      </c>
      <c r="C361" s="36">
        <v>8.0363571837030162E-2</v>
      </c>
      <c r="D361" s="36">
        <v>7.2139654227566824E-2</v>
      </c>
      <c r="E361" s="36">
        <v>9.2124132501728559E-2</v>
      </c>
      <c r="F361" s="36">
        <v>7.1710955539152813E-2</v>
      </c>
      <c r="G361" s="36">
        <v>0.15922928942321091</v>
      </c>
      <c r="H361" s="36">
        <f ca="1">Tabel_Core.accdb3[[#This Row],[Indicator]]-SUM(Tabel_Core.accdb3[[#This Row],[Money market]:[Banking sector]])</f>
        <v>-7.3819396158827266E-2</v>
      </c>
    </row>
    <row r="362" spans="1:8" x14ac:dyDescent="0.25">
      <c r="A362" s="4">
        <v>40125</v>
      </c>
      <c r="B362" s="36">
        <v>0.39169101314517357</v>
      </c>
      <c r="C362" s="36">
        <v>7.7784839033093828E-2</v>
      </c>
      <c r="D362" s="36">
        <v>7.0353039569673287E-2</v>
      </c>
      <c r="E362" s="36">
        <v>8.4935987560048082E-2</v>
      </c>
      <c r="F362" s="36">
        <v>6.6667837246904144E-2</v>
      </c>
      <c r="G362" s="36">
        <v>0.16415600078650167</v>
      </c>
      <c r="H362" s="36">
        <f ca="1">Tabel_Core.accdb3[[#This Row],[Indicator]]-SUM(Tabel_Core.accdb3[[#This Row],[Money market]:[Banking sector]])</f>
        <v>-7.2206691051047434E-2</v>
      </c>
    </row>
    <row r="363" spans="1:8" x14ac:dyDescent="0.25">
      <c r="A363" s="4">
        <v>40132</v>
      </c>
      <c r="B363" s="36">
        <v>0.38207697116007289</v>
      </c>
      <c r="C363" s="36">
        <v>7.4648147742595775E-2</v>
      </c>
      <c r="D363" s="36">
        <v>6.935580848846748E-2</v>
      </c>
      <c r="E363" s="36">
        <v>8.2295933030059359E-2</v>
      </c>
      <c r="F363" s="36">
        <v>6.8271049241059326E-2</v>
      </c>
      <c r="G363" s="36">
        <v>0.16130569986086413</v>
      </c>
      <c r="H363" s="36">
        <f ca="1">Tabel_Core.accdb3[[#This Row],[Indicator]]-SUM(Tabel_Core.accdb3[[#This Row],[Money market]:[Banking sector]])</f>
        <v>-7.3799667202973207E-2</v>
      </c>
    </row>
    <row r="364" spans="1:8" x14ac:dyDescent="0.25">
      <c r="A364" s="4">
        <v>40139</v>
      </c>
      <c r="B364" s="36">
        <v>0.40556913398439987</v>
      </c>
      <c r="C364" s="36">
        <v>8.2258355322126248E-2</v>
      </c>
      <c r="D364" s="36">
        <v>7.159544646157566E-2</v>
      </c>
      <c r="E364" s="36">
        <v>8.7843965393180762E-2</v>
      </c>
      <c r="F364" s="36">
        <v>7.2118021764372764E-2</v>
      </c>
      <c r="G364" s="36">
        <v>0.17257386991900381</v>
      </c>
      <c r="H364" s="36">
        <f ca="1">Tabel_Core.accdb3[[#This Row],[Indicator]]-SUM(Tabel_Core.accdb3[[#This Row],[Money market]:[Banking sector]])</f>
        <v>-8.0820524875859334E-2</v>
      </c>
    </row>
    <row r="365" spans="1:8" x14ac:dyDescent="0.25">
      <c r="A365" s="4">
        <v>40146</v>
      </c>
      <c r="B365" s="36">
        <v>0.35973596496945187</v>
      </c>
      <c r="C365" s="36">
        <v>7.5800977119212604E-2</v>
      </c>
      <c r="D365" s="36">
        <v>6.3486609499979904E-2</v>
      </c>
      <c r="E365" s="36">
        <v>8.1853049948143547E-2</v>
      </c>
      <c r="F365" s="36">
        <v>5.9120295510492027E-2</v>
      </c>
      <c r="G365" s="36">
        <v>0.15457280466877343</v>
      </c>
      <c r="H365" s="36">
        <f ca="1">Tabel_Core.accdb3[[#This Row],[Indicator]]-SUM(Tabel_Core.accdb3[[#This Row],[Money market]:[Banking sector]])</f>
        <v>-7.5097771777149658E-2</v>
      </c>
    </row>
    <row r="366" spans="1:8" x14ac:dyDescent="0.25">
      <c r="A366" s="4">
        <v>40153</v>
      </c>
      <c r="B366" s="36">
        <v>0.37075693783115837</v>
      </c>
      <c r="C366" s="36">
        <v>7.8186434984784003E-2</v>
      </c>
      <c r="D366" s="36">
        <v>6.2004060962934579E-2</v>
      </c>
      <c r="E366" s="36">
        <v>8.8413853779575335E-2</v>
      </c>
      <c r="F366" s="36">
        <v>6.5090269375557369E-2</v>
      </c>
      <c r="G366" s="36">
        <v>0.15688840749685085</v>
      </c>
      <c r="H366" s="36">
        <f ca="1">Tabel_Core.accdb3[[#This Row],[Indicator]]-SUM(Tabel_Core.accdb3[[#This Row],[Money market]:[Banking sector]])</f>
        <v>-7.9826088768543801E-2</v>
      </c>
    </row>
    <row r="367" spans="1:8" x14ac:dyDescent="0.25">
      <c r="A367" s="4">
        <v>40160</v>
      </c>
      <c r="B367" s="36">
        <v>0.36434037573124345</v>
      </c>
      <c r="C367" s="36">
        <v>7.8186763407184751E-2</v>
      </c>
      <c r="D367" s="36">
        <v>6.4127540027705293E-2</v>
      </c>
      <c r="E367" s="36">
        <v>8.3948281654868326E-2</v>
      </c>
      <c r="F367" s="36">
        <v>5.988897737317217E-2</v>
      </c>
      <c r="G367" s="36">
        <v>0.15739660365645086</v>
      </c>
      <c r="H367" s="36">
        <f ca="1">Tabel_Core.accdb3[[#This Row],[Indicator]]-SUM(Tabel_Core.accdb3[[#This Row],[Money market]:[Banking sector]])</f>
        <v>-7.9207790388137966E-2</v>
      </c>
    </row>
    <row r="368" spans="1:8" x14ac:dyDescent="0.25">
      <c r="A368" s="4">
        <v>40167</v>
      </c>
      <c r="B368" s="36">
        <v>0.34375927120083077</v>
      </c>
      <c r="C368" s="36">
        <v>7.5602796993778448E-2</v>
      </c>
      <c r="D368" s="36">
        <v>6.2335834024414651E-2</v>
      </c>
      <c r="E368" s="36">
        <v>7.605337868946449E-2</v>
      </c>
      <c r="F368" s="36">
        <v>5.2434841924959022E-2</v>
      </c>
      <c r="G368" s="36">
        <v>0.15596918180180697</v>
      </c>
      <c r="H368" s="36">
        <f ca="1">Tabel_Core.accdb3[[#This Row],[Indicator]]-SUM(Tabel_Core.accdb3[[#This Row],[Money market]:[Banking sector]])</f>
        <v>-7.8636762233592783E-2</v>
      </c>
    </row>
    <row r="369" spans="1:8" x14ac:dyDescent="0.25">
      <c r="A369" s="4">
        <v>40174</v>
      </c>
      <c r="B369" s="36">
        <v>0.33332896057090311</v>
      </c>
      <c r="C369" s="36">
        <v>7.3539860864856046E-2</v>
      </c>
      <c r="D369" s="36">
        <v>6.6343634373033908E-2</v>
      </c>
      <c r="E369" s="36">
        <v>6.9365016553330022E-2</v>
      </c>
      <c r="F369" s="36">
        <v>4.6967807274756836E-2</v>
      </c>
      <c r="G369" s="36">
        <v>0.16004343317295586</v>
      </c>
      <c r="H369" s="36">
        <f ca="1">Tabel_Core.accdb3[[#This Row],[Indicator]]-SUM(Tabel_Core.accdb3[[#This Row],[Money market]:[Banking sector]])</f>
        <v>-8.2930791668029524E-2</v>
      </c>
    </row>
    <row r="370" spans="1:8" x14ac:dyDescent="0.25">
      <c r="A370" s="4">
        <v>40181</v>
      </c>
      <c r="B370" s="36">
        <v>0.28907845367812374</v>
      </c>
      <c r="C370" s="36">
        <v>6.9798926310872589E-2</v>
      </c>
      <c r="D370" s="36">
        <v>6.3972832397631255E-2</v>
      </c>
      <c r="E370" s="36">
        <v>5.6883974498001186E-2</v>
      </c>
      <c r="F370" s="36">
        <v>4.1670905548734608E-2</v>
      </c>
      <c r="G370" s="36">
        <v>0.14116652453605938</v>
      </c>
      <c r="H370" s="36">
        <f ca="1">Tabel_Core.accdb3[[#This Row],[Indicator]]-SUM(Tabel_Core.accdb3[[#This Row],[Money market]:[Banking sector]])</f>
        <v>-8.4414709613175265E-2</v>
      </c>
    </row>
    <row r="371" spans="1:8" x14ac:dyDescent="0.25">
      <c r="A371" s="4">
        <v>40188</v>
      </c>
      <c r="B371" s="36">
        <v>0.29024229903212767</v>
      </c>
      <c r="C371" s="36">
        <v>7.4221967305578257E-2</v>
      </c>
      <c r="D371" s="36">
        <v>6.0569244249240657E-2</v>
      </c>
      <c r="E371" s="36">
        <v>6.7487216572677394E-2</v>
      </c>
      <c r="F371" s="36">
        <v>4.2775006367083999E-2</v>
      </c>
      <c r="G371" s="36">
        <v>0.14701365708670858</v>
      </c>
      <c r="H371" s="36">
        <f ca="1">Tabel_Core.accdb3[[#This Row],[Indicator]]-SUM(Tabel_Core.accdb3[[#This Row],[Money market]:[Banking sector]])</f>
        <v>-0.10182479254916121</v>
      </c>
    </row>
    <row r="372" spans="1:8" x14ac:dyDescent="0.25">
      <c r="A372" s="4">
        <v>40195</v>
      </c>
      <c r="B372" s="36">
        <v>0.28948158493713833</v>
      </c>
      <c r="C372" s="36">
        <v>7.7447977074524721E-2</v>
      </c>
      <c r="D372" s="36">
        <v>6.2638539583931299E-2</v>
      </c>
      <c r="E372" s="36">
        <v>7.3580691988365393E-2</v>
      </c>
      <c r="F372" s="36">
        <v>4.2845826809610028E-2</v>
      </c>
      <c r="G372" s="36">
        <v>0.14741499085591991</v>
      </c>
      <c r="H372" s="36">
        <f ca="1">Tabel_Core.accdb3[[#This Row],[Indicator]]-SUM(Tabel_Core.accdb3[[#This Row],[Money market]:[Banking sector]])</f>
        <v>-0.11444644137521304</v>
      </c>
    </row>
    <row r="373" spans="1:8" x14ac:dyDescent="0.25">
      <c r="A373" s="4">
        <v>40202</v>
      </c>
      <c r="B373" s="36">
        <v>0.30069782786216676</v>
      </c>
      <c r="C373" s="36">
        <v>8.049978860314716E-2</v>
      </c>
      <c r="D373" s="36">
        <v>6.2663288250530177E-2</v>
      </c>
      <c r="E373" s="36">
        <v>8.1049240533222586E-2</v>
      </c>
      <c r="F373" s="36">
        <v>5.5988766856485517E-2</v>
      </c>
      <c r="G373" s="36">
        <v>0.15068587885114443</v>
      </c>
      <c r="H373" s="36">
        <f ca="1">Tabel_Core.accdb3[[#This Row],[Indicator]]-SUM(Tabel_Core.accdb3[[#This Row],[Money market]:[Banking sector]])</f>
        <v>-0.13018913523236314</v>
      </c>
    </row>
    <row r="374" spans="1:8" x14ac:dyDescent="0.25">
      <c r="A374" s="4">
        <v>40209</v>
      </c>
      <c r="B374" s="36">
        <v>0.29894619745054568</v>
      </c>
      <c r="C374" s="36">
        <v>7.8416623958007525E-2</v>
      </c>
      <c r="D374" s="36">
        <v>6.1274154495671931E-2</v>
      </c>
      <c r="E374" s="36">
        <v>8.4427032791789453E-2</v>
      </c>
      <c r="F374" s="36">
        <v>5.082466646327672E-2</v>
      </c>
      <c r="G374" s="36">
        <v>0.1562816769145336</v>
      </c>
      <c r="H374" s="36">
        <f ca="1">Tabel_Core.accdb3[[#This Row],[Indicator]]-SUM(Tabel_Core.accdb3[[#This Row],[Money market]:[Banking sector]])</f>
        <v>-0.13227795717273355</v>
      </c>
    </row>
    <row r="375" spans="1:8" x14ac:dyDescent="0.25">
      <c r="A375" s="4">
        <v>40216</v>
      </c>
      <c r="B375" s="36">
        <v>0.30105497598702285</v>
      </c>
      <c r="C375" s="36">
        <v>7.2798648427901735E-2</v>
      </c>
      <c r="D375" s="36">
        <v>6.4683617574094313E-2</v>
      </c>
      <c r="E375" s="36">
        <v>8.2762015258427482E-2</v>
      </c>
      <c r="F375" s="36">
        <v>5.6414268104769225E-2</v>
      </c>
      <c r="G375" s="36">
        <v>0.16141683514087354</v>
      </c>
      <c r="H375" s="36">
        <f ca="1">Tabel_Core.accdb3[[#This Row],[Indicator]]-SUM(Tabel_Core.accdb3[[#This Row],[Money market]:[Banking sector]])</f>
        <v>-0.13702040851904346</v>
      </c>
    </row>
    <row r="376" spans="1:8" x14ac:dyDescent="0.25">
      <c r="A376" s="4">
        <v>40223</v>
      </c>
      <c r="B376" s="36">
        <v>0.30307232601877065</v>
      </c>
      <c r="C376" s="36">
        <v>6.6096455246894253E-2</v>
      </c>
      <c r="D376" s="36">
        <v>6.4422021843287491E-2</v>
      </c>
      <c r="E376" s="36">
        <v>8.7503606523361629E-2</v>
      </c>
      <c r="F376" s="36">
        <v>6.5854379074629613E-2</v>
      </c>
      <c r="G376" s="36">
        <v>0.16253394302136678</v>
      </c>
      <c r="H376" s="36">
        <f ca="1">Tabel_Core.accdb3[[#This Row],[Indicator]]-SUM(Tabel_Core.accdb3[[#This Row],[Money market]:[Banking sector]])</f>
        <v>-0.14333807969076906</v>
      </c>
    </row>
    <row r="377" spans="1:8" x14ac:dyDescent="0.25">
      <c r="A377" s="4">
        <v>40230</v>
      </c>
      <c r="B377" s="36">
        <v>0.28816219588126557</v>
      </c>
      <c r="C377" s="36">
        <v>6.707983097385517E-2</v>
      </c>
      <c r="D377" s="36">
        <v>5.8884815684095593E-2</v>
      </c>
      <c r="E377" s="36">
        <v>8.0350177366748862E-2</v>
      </c>
      <c r="F377" s="36">
        <v>6.4444247465370669E-2</v>
      </c>
      <c r="G377" s="36">
        <v>0.15460701805491303</v>
      </c>
      <c r="H377" s="36">
        <f ca="1">Tabel_Core.accdb3[[#This Row],[Indicator]]-SUM(Tabel_Core.accdb3[[#This Row],[Money market]:[Banking sector]])</f>
        <v>-0.13720389366371777</v>
      </c>
    </row>
    <row r="378" spans="1:8" x14ac:dyDescent="0.25">
      <c r="A378" s="4">
        <v>40237</v>
      </c>
      <c r="B378" s="36">
        <v>0.29329755354301185</v>
      </c>
      <c r="C378" s="36">
        <v>7.0418316936592146E-2</v>
      </c>
      <c r="D378" s="36">
        <v>6.3830213208645847E-2</v>
      </c>
      <c r="E378" s="36">
        <v>8.4550918160288105E-2</v>
      </c>
      <c r="F378" s="36">
        <v>7.0672521655828435E-2</v>
      </c>
      <c r="G378" s="36">
        <v>0.14998546270414714</v>
      </c>
      <c r="H378" s="36">
        <f ca="1">Tabel_Core.accdb3[[#This Row],[Indicator]]-SUM(Tabel_Core.accdb3[[#This Row],[Money market]:[Banking sector]])</f>
        <v>-0.14615987912248984</v>
      </c>
    </row>
    <row r="379" spans="1:8" x14ac:dyDescent="0.25">
      <c r="A379" s="4">
        <v>40244</v>
      </c>
      <c r="B379" s="36">
        <v>0.28518784045822643</v>
      </c>
      <c r="C379" s="36">
        <v>7.3499565404252704E-2</v>
      </c>
      <c r="D379" s="36">
        <v>5.9302633099123273E-2</v>
      </c>
      <c r="E379" s="36">
        <v>8.4876517346490751E-2</v>
      </c>
      <c r="F379" s="36">
        <v>7.0277480814392793E-2</v>
      </c>
      <c r="G379" s="36">
        <v>0.14247112961453362</v>
      </c>
      <c r="H379" s="36">
        <f ca="1">Tabel_Core.accdb3[[#This Row],[Indicator]]-SUM(Tabel_Core.accdb3[[#This Row],[Money market]:[Banking sector]])</f>
        <v>-0.14523948582056673</v>
      </c>
    </row>
    <row r="380" spans="1:8" x14ac:dyDescent="0.25">
      <c r="A380" s="4">
        <v>40251</v>
      </c>
      <c r="B380" s="36">
        <v>0.25347601535833025</v>
      </c>
      <c r="C380" s="36">
        <v>7.129604048126989E-2</v>
      </c>
      <c r="D380" s="36">
        <v>5.3967920622301796E-2</v>
      </c>
      <c r="E380" s="36">
        <v>7.3770241426666661E-2</v>
      </c>
      <c r="F380" s="36">
        <v>5.7868715286347849E-2</v>
      </c>
      <c r="G380" s="36">
        <v>0.12770931886997505</v>
      </c>
      <c r="H380" s="36">
        <f ca="1">Tabel_Core.accdb3[[#This Row],[Indicator]]-SUM(Tabel_Core.accdb3[[#This Row],[Money market]:[Banking sector]])</f>
        <v>-0.131136221328231</v>
      </c>
    </row>
    <row r="381" spans="1:8" x14ac:dyDescent="0.25">
      <c r="A381" s="4">
        <v>40258</v>
      </c>
      <c r="B381" s="36">
        <v>0.24453201558295526</v>
      </c>
      <c r="C381" s="36">
        <v>6.6545156704420294E-2</v>
      </c>
      <c r="D381" s="36">
        <v>5.4085547072015148E-2</v>
      </c>
      <c r="E381" s="36">
        <v>7.5156988680274414E-2</v>
      </c>
      <c r="F381" s="36">
        <v>5.1835177734207899E-2</v>
      </c>
      <c r="G381" s="36">
        <v>0.12700628129144045</v>
      </c>
      <c r="H381" s="36">
        <f ca="1">Tabel_Core.accdb3[[#This Row],[Indicator]]-SUM(Tabel_Core.accdb3[[#This Row],[Money market]:[Banking sector]])</f>
        <v>-0.13009713589940294</v>
      </c>
    </row>
    <row r="382" spans="1:8" x14ac:dyDescent="0.25">
      <c r="A382" s="4">
        <v>40265</v>
      </c>
      <c r="B382" s="36">
        <v>0.25020584083539193</v>
      </c>
      <c r="C382" s="36">
        <v>6.873571423872768E-2</v>
      </c>
      <c r="D382" s="36">
        <v>5.142056887265771E-2</v>
      </c>
      <c r="E382" s="36">
        <v>7.552325313124611E-2</v>
      </c>
      <c r="F382" s="36">
        <v>5.2188182991815144E-2</v>
      </c>
      <c r="G382" s="36">
        <v>0.13579151870280065</v>
      </c>
      <c r="H382" s="36">
        <f ca="1">Tabel_Core.accdb3[[#This Row],[Indicator]]-SUM(Tabel_Core.accdb3[[#This Row],[Money market]:[Banking sector]])</f>
        <v>-0.13345339710185539</v>
      </c>
    </row>
    <row r="383" spans="1:8" x14ac:dyDescent="0.25">
      <c r="A383" s="4">
        <v>40272</v>
      </c>
      <c r="B383" s="36">
        <v>0.22985888586238651</v>
      </c>
      <c r="C383" s="36">
        <v>6.5495991366863543E-2</v>
      </c>
      <c r="D383" s="36">
        <v>5.2193231094458462E-2</v>
      </c>
      <c r="E383" s="36">
        <v>6.1389014524644195E-2</v>
      </c>
      <c r="F383" s="36">
        <v>4.4816100836482409E-2</v>
      </c>
      <c r="G383" s="36">
        <v>0.12687014033152655</v>
      </c>
      <c r="H383" s="36">
        <f ca="1">Tabel_Core.accdb3[[#This Row],[Indicator]]-SUM(Tabel_Core.accdb3[[#This Row],[Money market]:[Banking sector]])</f>
        <v>-0.12090559229158865</v>
      </c>
    </row>
    <row r="384" spans="1:8" x14ac:dyDescent="0.25">
      <c r="A384" s="4">
        <v>40279</v>
      </c>
      <c r="B384" s="36">
        <v>0.23441822052388228</v>
      </c>
      <c r="C384" s="36">
        <v>6.7433060609665793E-2</v>
      </c>
      <c r="D384" s="36">
        <v>5.3960179436877864E-2</v>
      </c>
      <c r="E384" s="36">
        <v>6.4715352226870221E-2</v>
      </c>
      <c r="F384" s="36">
        <v>5.1300443138514333E-2</v>
      </c>
      <c r="G384" s="36">
        <v>0.13054565543628799</v>
      </c>
      <c r="H384" s="36">
        <f ca="1">Tabel_Core.accdb3[[#This Row],[Indicator]]-SUM(Tabel_Core.accdb3[[#This Row],[Money market]:[Banking sector]])</f>
        <v>-0.13353647032433391</v>
      </c>
    </row>
    <row r="385" spans="1:8" x14ac:dyDescent="0.25">
      <c r="A385" s="4">
        <v>40286</v>
      </c>
      <c r="B385" s="36">
        <v>0.24081877932691459</v>
      </c>
      <c r="C385" s="36">
        <v>7.23799542232509E-2</v>
      </c>
      <c r="D385" s="36">
        <v>5.5626950259984542E-2</v>
      </c>
      <c r="E385" s="36">
        <v>7.2670721646924022E-2</v>
      </c>
      <c r="F385" s="36">
        <v>5.1003341737937691E-2</v>
      </c>
      <c r="G385" s="36">
        <v>0.1352992060875178</v>
      </c>
      <c r="H385" s="36">
        <f ca="1">Tabel_Core.accdb3[[#This Row],[Indicator]]-SUM(Tabel_Core.accdb3[[#This Row],[Money market]:[Banking sector]])</f>
        <v>-0.14616139462870031</v>
      </c>
    </row>
    <row r="386" spans="1:8" x14ac:dyDescent="0.25">
      <c r="A386" s="4">
        <v>40293</v>
      </c>
      <c r="B386" s="36">
        <v>0.24404158609450471</v>
      </c>
      <c r="C386" s="36">
        <v>7.0671207283209178E-2</v>
      </c>
      <c r="D386" s="36">
        <v>5.530645848917197E-2</v>
      </c>
      <c r="E386" s="36">
        <v>8.0152528520198371E-2</v>
      </c>
      <c r="F386" s="36">
        <v>5.1825042152347997E-2</v>
      </c>
      <c r="G386" s="36">
        <v>0.14051748361451169</v>
      </c>
      <c r="H386" s="36">
        <f ca="1">Tabel_Core.accdb3[[#This Row],[Indicator]]-SUM(Tabel_Core.accdb3[[#This Row],[Money market]:[Banking sector]])</f>
        <v>-0.15443113396493452</v>
      </c>
    </row>
    <row r="387" spans="1:8" x14ac:dyDescent="0.25">
      <c r="A387" s="4">
        <v>40300</v>
      </c>
      <c r="B387" s="36">
        <v>0.26036702198210926</v>
      </c>
      <c r="C387" s="36">
        <v>7.3557153725032742E-2</v>
      </c>
      <c r="D387" s="36">
        <v>5.7935023059944649E-2</v>
      </c>
      <c r="E387" s="36">
        <v>9.854687617983629E-2</v>
      </c>
      <c r="F387" s="36">
        <v>5.9282382945494594E-2</v>
      </c>
      <c r="G387" s="36">
        <v>0.14286035378210687</v>
      </c>
      <c r="H387" s="36">
        <f ca="1">Tabel_Core.accdb3[[#This Row],[Indicator]]-SUM(Tabel_Core.accdb3[[#This Row],[Money market]:[Banking sector]])</f>
        <v>-0.17181476771030585</v>
      </c>
    </row>
    <row r="388" spans="1:8" x14ac:dyDescent="0.25">
      <c r="A388" s="4">
        <v>40307</v>
      </c>
      <c r="B388" s="36">
        <v>0.33392727898528535</v>
      </c>
      <c r="C388" s="36">
        <v>8.4832339714504434E-2</v>
      </c>
      <c r="D388" s="36">
        <v>7.314159577649082E-2</v>
      </c>
      <c r="E388" s="36">
        <v>0.1173137647470496</v>
      </c>
      <c r="F388" s="36">
        <v>7.6682148456667584E-2</v>
      </c>
      <c r="G388" s="36">
        <v>0.16936276964355884</v>
      </c>
      <c r="H388" s="36">
        <f ca="1">Tabel_Core.accdb3[[#This Row],[Indicator]]-SUM(Tabel_Core.accdb3[[#This Row],[Money market]:[Banking sector]])</f>
        <v>-0.18740533935298592</v>
      </c>
    </row>
    <row r="389" spans="1:8" x14ac:dyDescent="0.25">
      <c r="A389" s="4">
        <v>40314</v>
      </c>
      <c r="B389" s="36">
        <v>0.39514585533798319</v>
      </c>
      <c r="C389" s="36">
        <v>8.8755184877231524E-2</v>
      </c>
      <c r="D389" s="36">
        <v>8.6625772019469791E-2</v>
      </c>
      <c r="E389" s="36">
        <v>0.12982263910685829</v>
      </c>
      <c r="F389" s="36">
        <v>9.2006051599410513E-2</v>
      </c>
      <c r="G389" s="36">
        <v>0.18578414669973164</v>
      </c>
      <c r="H389" s="36">
        <f ca="1">Tabel_Core.accdb3[[#This Row],[Indicator]]-SUM(Tabel_Core.accdb3[[#This Row],[Money market]:[Banking sector]])</f>
        <v>-0.18784793896471852</v>
      </c>
    </row>
    <row r="390" spans="1:8" x14ac:dyDescent="0.25">
      <c r="A390" s="4">
        <v>40321</v>
      </c>
      <c r="B390" s="36">
        <v>0.45852591747776594</v>
      </c>
      <c r="C390" s="36">
        <v>9.6257204219559522E-2</v>
      </c>
      <c r="D390" s="36">
        <v>9.8476326903246841E-2</v>
      </c>
      <c r="E390" s="36">
        <v>0.14006808003334753</v>
      </c>
      <c r="F390" s="36">
        <v>0.10681294173362249</v>
      </c>
      <c r="G390" s="36">
        <v>0.19750822886929573</v>
      </c>
      <c r="H390" s="36">
        <f ca="1">Tabel_Core.accdb3[[#This Row],[Indicator]]-SUM(Tabel_Core.accdb3[[#This Row],[Money market]:[Banking sector]])</f>
        <v>-0.18059686428130617</v>
      </c>
    </row>
    <row r="391" spans="1:8" x14ac:dyDescent="0.25">
      <c r="A391" s="4">
        <v>40328</v>
      </c>
      <c r="B391" s="36">
        <v>0.52324481463804218</v>
      </c>
      <c r="C391" s="36">
        <v>0.1057318846521593</v>
      </c>
      <c r="D391" s="36">
        <v>0.10034948608476024</v>
      </c>
      <c r="E391" s="36">
        <v>0.15086978643279181</v>
      </c>
      <c r="F391" s="36">
        <v>0.11717359471958005</v>
      </c>
      <c r="G391" s="36">
        <v>0.21963241507408071</v>
      </c>
      <c r="H391" s="36">
        <f ca="1">Tabel_Core.accdb3[[#This Row],[Indicator]]-SUM(Tabel_Core.accdb3[[#This Row],[Money market]:[Banking sector]])</f>
        <v>-0.17051235232533002</v>
      </c>
    </row>
    <row r="392" spans="1:8" x14ac:dyDescent="0.25">
      <c r="A392" s="4">
        <v>40335</v>
      </c>
      <c r="B392" s="36">
        <v>0.49998094807202953</v>
      </c>
      <c r="C392" s="36">
        <v>0.10100988096060756</v>
      </c>
      <c r="D392" s="36">
        <v>8.919891879023141E-2</v>
      </c>
      <c r="E392" s="36">
        <v>0.14249780156248212</v>
      </c>
      <c r="F392" s="36">
        <v>0.10655716703373169</v>
      </c>
      <c r="G392" s="36">
        <v>0.20206731206945758</v>
      </c>
      <c r="H392" s="36">
        <f ca="1">Tabel_Core.accdb3[[#This Row],[Indicator]]-SUM(Tabel_Core.accdb3[[#This Row],[Money market]:[Banking sector]])</f>
        <v>-0.14135013234448079</v>
      </c>
    </row>
    <row r="393" spans="1:8" x14ac:dyDescent="0.25">
      <c r="A393" s="4">
        <v>40342</v>
      </c>
      <c r="B393" s="36">
        <v>0.4783603249586682</v>
      </c>
      <c r="C393" s="36">
        <v>9.6489368711584977E-2</v>
      </c>
      <c r="D393" s="36">
        <v>7.8161922015192772E-2</v>
      </c>
      <c r="E393" s="36">
        <v>0.13579018454653927</v>
      </c>
      <c r="F393" s="36">
        <v>9.6155131720068399E-2</v>
      </c>
      <c r="G393" s="36">
        <v>0.19272570310773424</v>
      </c>
      <c r="H393" s="36">
        <f ca="1">Tabel_Core.accdb3[[#This Row],[Indicator]]-SUM(Tabel_Core.accdb3[[#This Row],[Money market]:[Banking sector]])</f>
        <v>-0.12096198514245138</v>
      </c>
    </row>
    <row r="394" spans="1:8" x14ac:dyDescent="0.25">
      <c r="A394" s="4">
        <v>40349</v>
      </c>
      <c r="B394" s="36">
        <v>0.43218472854050061</v>
      </c>
      <c r="C394" s="36">
        <v>8.921739098304883E-2</v>
      </c>
      <c r="D394" s="36">
        <v>6.6186581981205445E-2</v>
      </c>
      <c r="E394" s="36">
        <v>0.1249827171667974</v>
      </c>
      <c r="F394" s="36">
        <v>7.8588156198410003E-2</v>
      </c>
      <c r="G394" s="36">
        <v>0.17543566192845236</v>
      </c>
      <c r="H394" s="36">
        <f ca="1">Tabel_Core.accdb3[[#This Row],[Indicator]]-SUM(Tabel_Core.accdb3[[#This Row],[Money market]:[Banking sector]])</f>
        <v>-0.10222577971741342</v>
      </c>
    </row>
    <row r="395" spans="1:8" x14ac:dyDescent="0.25">
      <c r="A395" s="4">
        <v>40356</v>
      </c>
      <c r="B395" s="36">
        <v>0.40112088213749397</v>
      </c>
      <c r="C395" s="36">
        <v>8.4150325943626508E-2</v>
      </c>
      <c r="D395" s="36">
        <v>6.8932528074774957E-2</v>
      </c>
      <c r="E395" s="36">
        <v>0.11437463219916405</v>
      </c>
      <c r="F395" s="36">
        <v>6.5079997817986845E-2</v>
      </c>
      <c r="G395" s="36">
        <v>0.15974496185788434</v>
      </c>
      <c r="H395" s="36">
        <f ca="1">Tabel_Core.accdb3[[#This Row],[Indicator]]-SUM(Tabel_Core.accdb3[[#This Row],[Money market]:[Banking sector]])</f>
        <v>-9.1161563755942698E-2</v>
      </c>
    </row>
    <row r="396" spans="1:8" x14ac:dyDescent="0.25">
      <c r="A396" s="4">
        <v>40363</v>
      </c>
      <c r="B396" s="36">
        <v>0.42569907132898027</v>
      </c>
      <c r="C396" s="36">
        <v>8.6699946299949926E-2</v>
      </c>
      <c r="D396" s="36">
        <v>7.0219258285681554E-2</v>
      </c>
      <c r="E396" s="36">
        <v>0.12034388271609334</v>
      </c>
      <c r="F396" s="36">
        <v>7.0822166719172963E-2</v>
      </c>
      <c r="G396" s="36">
        <v>0.16997746216383086</v>
      </c>
      <c r="H396" s="36">
        <f ca="1">Tabel_Core.accdb3[[#This Row],[Indicator]]-SUM(Tabel_Core.accdb3[[#This Row],[Money market]:[Banking sector]])</f>
        <v>-9.2363644855748384E-2</v>
      </c>
    </row>
    <row r="397" spans="1:8" x14ac:dyDescent="0.25">
      <c r="A397" s="4">
        <v>40370</v>
      </c>
      <c r="B397" s="36">
        <v>0.42281648028590496</v>
      </c>
      <c r="C397" s="36">
        <v>9.005155330691203E-2</v>
      </c>
      <c r="D397" s="36">
        <v>6.9844526449481595E-2</v>
      </c>
      <c r="E397" s="36">
        <v>0.11619195943995672</v>
      </c>
      <c r="F397" s="36">
        <v>6.8667911082939084E-2</v>
      </c>
      <c r="G397" s="36">
        <v>0.16664137322912498</v>
      </c>
      <c r="H397" s="36">
        <f ca="1">Tabel_Core.accdb3[[#This Row],[Indicator]]-SUM(Tabel_Core.accdb3[[#This Row],[Money market]:[Banking sector]])</f>
        <v>-8.858084322250942E-2</v>
      </c>
    </row>
    <row r="398" spans="1:8" x14ac:dyDescent="0.25">
      <c r="A398" s="4">
        <v>40377</v>
      </c>
      <c r="B398" s="36">
        <v>0.42857896738461954</v>
      </c>
      <c r="C398" s="36">
        <v>9.1504508894156997E-2</v>
      </c>
      <c r="D398" s="36">
        <v>7.5083085468183555E-2</v>
      </c>
      <c r="E398" s="36">
        <v>0.11014261813012653</v>
      </c>
      <c r="F398" s="36">
        <v>7.3972470795971801E-2</v>
      </c>
      <c r="G398" s="36">
        <v>0.16549206955861215</v>
      </c>
      <c r="H398" s="36">
        <f ca="1">Tabel_Core.accdb3[[#This Row],[Indicator]]-SUM(Tabel_Core.accdb3[[#This Row],[Money market]:[Banking sector]])</f>
        <v>-8.7615785462431539E-2</v>
      </c>
    </row>
    <row r="399" spans="1:8" x14ac:dyDescent="0.25">
      <c r="A399" s="4">
        <v>40384</v>
      </c>
      <c r="B399" s="36">
        <v>0.40803365283913601</v>
      </c>
      <c r="C399" s="36">
        <v>8.2764259544978708E-2</v>
      </c>
      <c r="D399" s="36">
        <v>6.9066800262920738E-2</v>
      </c>
      <c r="E399" s="36">
        <v>0.10161253732883457</v>
      </c>
      <c r="F399" s="36">
        <v>7.6953898958415382E-2</v>
      </c>
      <c r="G399" s="36">
        <v>0.15983496585751239</v>
      </c>
      <c r="H399" s="36">
        <f ca="1">Tabel_Core.accdb3[[#This Row],[Indicator]]-SUM(Tabel_Core.accdb3[[#This Row],[Money market]:[Banking sector]])</f>
        <v>-8.2198809113525784E-2</v>
      </c>
    </row>
    <row r="400" spans="1:8" x14ac:dyDescent="0.25">
      <c r="A400" s="4">
        <v>40391</v>
      </c>
      <c r="B400" s="36">
        <v>0.35717786385372524</v>
      </c>
      <c r="C400" s="36">
        <v>7.6533009008632552E-2</v>
      </c>
      <c r="D400" s="36">
        <v>6.743342110276429E-2</v>
      </c>
      <c r="E400" s="36">
        <v>7.8737547103502087E-2</v>
      </c>
      <c r="F400" s="36">
        <v>6.1672949965111197E-2</v>
      </c>
      <c r="G400" s="36">
        <v>0.14667060421183958</v>
      </c>
      <c r="H400" s="36">
        <f ca="1">Tabel_Core.accdb3[[#This Row],[Indicator]]-SUM(Tabel_Core.accdb3[[#This Row],[Money market]:[Banking sector]])</f>
        <v>-7.3869667538124462E-2</v>
      </c>
    </row>
    <row r="401" spans="1:8" x14ac:dyDescent="0.25">
      <c r="A401" s="4">
        <v>40398</v>
      </c>
      <c r="B401" s="36">
        <v>0.32053739470539505</v>
      </c>
      <c r="C401" s="36">
        <v>6.8509051127303447E-2</v>
      </c>
      <c r="D401" s="36">
        <v>6.9503812313478908E-2</v>
      </c>
      <c r="E401" s="36">
        <v>6.7334211015198264E-2</v>
      </c>
      <c r="F401" s="36">
        <v>5.5958960643392362E-2</v>
      </c>
      <c r="G401" s="36">
        <v>0.13380453526305489</v>
      </c>
      <c r="H401" s="36">
        <f ca="1">Tabel_Core.accdb3[[#This Row],[Indicator]]-SUM(Tabel_Core.accdb3[[#This Row],[Money market]:[Banking sector]])</f>
        <v>-7.4573175657032753E-2</v>
      </c>
    </row>
    <row r="402" spans="1:8" x14ac:dyDescent="0.25">
      <c r="A402" s="4">
        <v>40405</v>
      </c>
      <c r="B402" s="36">
        <v>0.30786146965178063</v>
      </c>
      <c r="C402" s="36">
        <v>6.7078641853016222E-2</v>
      </c>
      <c r="D402" s="36">
        <v>6.8747602296007321E-2</v>
      </c>
      <c r="E402" s="36">
        <v>6.3352300647845236E-2</v>
      </c>
      <c r="F402" s="36">
        <v>5.4801468014433599E-2</v>
      </c>
      <c r="G402" s="36">
        <v>0.13582067193122283</v>
      </c>
      <c r="H402" s="36">
        <f ca="1">Tabel_Core.accdb3[[#This Row],[Indicator]]-SUM(Tabel_Core.accdb3[[#This Row],[Money market]:[Banking sector]])</f>
        <v>-8.1939215090744588E-2</v>
      </c>
    </row>
    <row r="403" spans="1:8" x14ac:dyDescent="0.25">
      <c r="A403" s="4">
        <v>40412</v>
      </c>
      <c r="B403" s="36">
        <v>0.31373081582271012</v>
      </c>
      <c r="C403" s="36">
        <v>7.2517725282668921E-2</v>
      </c>
      <c r="D403" s="36">
        <v>7.3752026722199479E-2</v>
      </c>
      <c r="E403" s="36">
        <v>6.9055618029134E-2</v>
      </c>
      <c r="F403" s="36">
        <v>5.1643167730290714E-2</v>
      </c>
      <c r="G403" s="36">
        <v>0.14287082659463873</v>
      </c>
      <c r="H403" s="36">
        <f ca="1">Tabel_Core.accdb3[[#This Row],[Indicator]]-SUM(Tabel_Core.accdb3[[#This Row],[Money market]:[Banking sector]])</f>
        <v>-9.610854853622175E-2</v>
      </c>
    </row>
    <row r="404" spans="1:8" x14ac:dyDescent="0.25">
      <c r="A404" s="4">
        <v>40419</v>
      </c>
      <c r="B404" s="36">
        <v>0.31953009960653134</v>
      </c>
      <c r="C404" s="36">
        <v>7.0802423686645757E-2</v>
      </c>
      <c r="D404" s="36">
        <v>7.8207151488859594E-2</v>
      </c>
      <c r="E404" s="36">
        <v>8.2958060276442161E-2</v>
      </c>
      <c r="F404" s="36">
        <v>5.3119611363270119E-2</v>
      </c>
      <c r="G404" s="36">
        <v>0.14357344506817199</v>
      </c>
      <c r="H404" s="36">
        <f ca="1">Tabel_Core.accdb3[[#This Row],[Indicator]]-SUM(Tabel_Core.accdb3[[#This Row],[Money market]:[Banking sector]])</f>
        <v>-0.10913059227685823</v>
      </c>
    </row>
    <row r="405" spans="1:8" x14ac:dyDescent="0.25">
      <c r="A405" s="4">
        <v>40426</v>
      </c>
      <c r="B405" s="36">
        <v>0.33983196666701027</v>
      </c>
      <c r="C405" s="36">
        <v>7.3141630668402444E-2</v>
      </c>
      <c r="D405" s="36">
        <v>8.0571964854416783E-2</v>
      </c>
      <c r="E405" s="36">
        <v>9.4365626557454674E-2</v>
      </c>
      <c r="F405" s="36">
        <v>6.0009932282619145E-2</v>
      </c>
      <c r="G405" s="36">
        <v>0.15073358002530937</v>
      </c>
      <c r="H405" s="36">
        <f ca="1">Tabel_Core.accdb3[[#This Row],[Indicator]]-SUM(Tabel_Core.accdb3[[#This Row],[Money market]:[Banking sector]])</f>
        <v>-0.11899076772119216</v>
      </c>
    </row>
    <row r="406" spans="1:8" x14ac:dyDescent="0.25">
      <c r="A406" s="4">
        <v>40433</v>
      </c>
      <c r="B406" s="36">
        <v>0.33214607936534069</v>
      </c>
      <c r="C406" s="36">
        <v>7.0860779734490911E-2</v>
      </c>
      <c r="D406" s="36">
        <v>8.0820704308009333E-2</v>
      </c>
      <c r="E406" s="36">
        <v>9.5294126549668332E-2</v>
      </c>
      <c r="F406" s="36">
        <v>5.8667395184233646E-2</v>
      </c>
      <c r="G406" s="36">
        <v>0.14432118165246677</v>
      </c>
      <c r="H406" s="36">
        <f ca="1">Tabel_Core.accdb3[[#This Row],[Indicator]]-SUM(Tabel_Core.accdb3[[#This Row],[Money market]:[Banking sector]])</f>
        <v>-0.11781810806352833</v>
      </c>
    </row>
    <row r="407" spans="1:8" x14ac:dyDescent="0.25">
      <c r="A407" s="4">
        <v>40440</v>
      </c>
      <c r="B407" s="36">
        <v>0.30327696783490588</v>
      </c>
      <c r="C407" s="36">
        <v>6.8421552040006883E-2</v>
      </c>
      <c r="D407" s="36">
        <v>7.869470898149912E-2</v>
      </c>
      <c r="E407" s="36">
        <v>8.2598832845867665E-2</v>
      </c>
      <c r="F407" s="36">
        <v>5.5793118450595897E-2</v>
      </c>
      <c r="G407" s="36">
        <v>0.12706386178341464</v>
      </c>
      <c r="H407" s="36">
        <f ca="1">Tabel_Core.accdb3[[#This Row],[Indicator]]-SUM(Tabel_Core.accdb3[[#This Row],[Money market]:[Banking sector]])</f>
        <v>-0.10929510626647831</v>
      </c>
    </row>
    <row r="408" spans="1:8" x14ac:dyDescent="0.25">
      <c r="A408" s="4">
        <v>40447</v>
      </c>
      <c r="B408" s="36">
        <v>0.29138532305577935</v>
      </c>
      <c r="C408" s="36">
        <v>6.6232598390230407E-2</v>
      </c>
      <c r="D408" s="36">
        <v>7.6261339962070893E-2</v>
      </c>
      <c r="E408" s="36">
        <v>6.2977981692813892E-2</v>
      </c>
      <c r="F408" s="36">
        <v>6.5208592697029416E-2</v>
      </c>
      <c r="G408" s="36">
        <v>0.12438972027645584</v>
      </c>
      <c r="H408" s="36">
        <f ca="1">Tabel_Core.accdb3[[#This Row],[Indicator]]-SUM(Tabel_Core.accdb3[[#This Row],[Money market]:[Banking sector]])</f>
        <v>-0.10368490996282104</v>
      </c>
    </row>
    <row r="409" spans="1:8" x14ac:dyDescent="0.25">
      <c r="A409" s="4">
        <v>40454</v>
      </c>
      <c r="B409" s="36">
        <v>0.27823208422770468</v>
      </c>
      <c r="C409" s="36">
        <v>6.8508093090659403E-2</v>
      </c>
      <c r="D409" s="36">
        <v>7.2830557751567743E-2</v>
      </c>
      <c r="E409" s="36">
        <v>4.7171886288436736E-2</v>
      </c>
      <c r="F409" s="36">
        <v>6.6525134190456789E-2</v>
      </c>
      <c r="G409" s="36">
        <v>0.1253148418152179</v>
      </c>
      <c r="H409" s="36">
        <f ca="1">Tabel_Core.accdb3[[#This Row],[Indicator]]-SUM(Tabel_Core.accdb3[[#This Row],[Money market]:[Banking sector]])</f>
        <v>-0.10211842890863387</v>
      </c>
    </row>
    <row r="410" spans="1:8" x14ac:dyDescent="0.25">
      <c r="A410" s="4">
        <v>40461</v>
      </c>
      <c r="B410" s="36">
        <v>0.25726797388765982</v>
      </c>
      <c r="C410" s="36">
        <v>6.4647476386539185E-2</v>
      </c>
      <c r="D410" s="36">
        <v>6.7856562622932048E-2</v>
      </c>
      <c r="E410" s="36">
        <v>4.2860255670323449E-2</v>
      </c>
      <c r="F410" s="36">
        <v>6.7889407552061992E-2</v>
      </c>
      <c r="G410" s="36">
        <v>0.12299621088454457</v>
      </c>
      <c r="H410" s="36">
        <f ca="1">Tabel_Core.accdb3[[#This Row],[Indicator]]-SUM(Tabel_Core.accdb3[[#This Row],[Money market]:[Banking sector]])</f>
        <v>-0.10898193922874139</v>
      </c>
    </row>
    <row r="411" spans="1:8" x14ac:dyDescent="0.25">
      <c r="A411" s="4">
        <v>40468</v>
      </c>
      <c r="B411" s="36">
        <v>0.2509920997788031</v>
      </c>
      <c r="C411" s="36">
        <v>6.2611427682018564E-2</v>
      </c>
      <c r="D411" s="36">
        <v>6.5413697515385283E-2</v>
      </c>
      <c r="E411" s="36">
        <v>4.4119458962825167E-2</v>
      </c>
      <c r="F411" s="36">
        <v>6.6696004783473942E-2</v>
      </c>
      <c r="G411" s="36">
        <v>0.13111509683560685</v>
      </c>
      <c r="H411" s="36">
        <f ca="1">Tabel_Core.accdb3[[#This Row],[Indicator]]-SUM(Tabel_Core.accdb3[[#This Row],[Money market]:[Banking sector]])</f>
        <v>-0.11896358600050666</v>
      </c>
    </row>
    <row r="412" spans="1:8" x14ac:dyDescent="0.25">
      <c r="A412" s="4">
        <v>40475</v>
      </c>
      <c r="B412" s="36">
        <v>0.24364780099795871</v>
      </c>
      <c r="C412" s="36">
        <v>6.6361826951258543E-2</v>
      </c>
      <c r="D412" s="36">
        <v>6.3564928615143984E-2</v>
      </c>
      <c r="E412" s="36">
        <v>5.8533635520899227E-2</v>
      </c>
      <c r="F412" s="36">
        <v>6.713784814266649E-2</v>
      </c>
      <c r="G412" s="36">
        <v>0.12977018289168968</v>
      </c>
      <c r="H412" s="36">
        <f ca="1">Tabel_Core.accdb3[[#This Row],[Indicator]]-SUM(Tabel_Core.accdb3[[#This Row],[Money market]:[Banking sector]])</f>
        <v>-0.14172062112369924</v>
      </c>
    </row>
    <row r="413" spans="1:8" x14ac:dyDescent="0.25">
      <c r="A413" s="4">
        <v>40482</v>
      </c>
      <c r="B413" s="36">
        <v>0.23990346780586491</v>
      </c>
      <c r="C413" s="36">
        <v>6.6325031594545988E-2</v>
      </c>
      <c r="D413" s="36">
        <v>6.6412257814387629E-2</v>
      </c>
      <c r="E413" s="36">
        <v>6.4492090399386456E-2</v>
      </c>
      <c r="F413" s="36">
        <v>6.8741631738269277E-2</v>
      </c>
      <c r="G413" s="36">
        <v>0.1273306168501892</v>
      </c>
      <c r="H413" s="36">
        <f ca="1">Tabel_Core.accdb3[[#This Row],[Indicator]]-SUM(Tabel_Core.accdb3[[#This Row],[Money market]:[Banking sector]])</f>
        <v>-0.1533981605909136</v>
      </c>
    </row>
    <row r="414" spans="1:8" x14ac:dyDescent="0.25">
      <c r="A414" s="4">
        <v>40489</v>
      </c>
      <c r="B414" s="36">
        <v>0.24435188104469727</v>
      </c>
      <c r="C414" s="36">
        <v>6.604569540233772E-2</v>
      </c>
      <c r="D414" s="36">
        <v>6.8845348717970989E-2</v>
      </c>
      <c r="E414" s="36">
        <v>5.7830221999038617E-2</v>
      </c>
      <c r="F414" s="36">
        <v>6.6136486933326299E-2</v>
      </c>
      <c r="G414" s="36">
        <v>0.13025119046169972</v>
      </c>
      <c r="H414" s="36">
        <f ca="1">Tabel_Core.accdb3[[#This Row],[Indicator]]-SUM(Tabel_Core.accdb3[[#This Row],[Money market]:[Banking sector]])</f>
        <v>-0.14475706246967615</v>
      </c>
    </row>
    <row r="415" spans="1:8" x14ac:dyDescent="0.25">
      <c r="A415" s="4">
        <v>40496</v>
      </c>
      <c r="B415" s="36">
        <v>0.25671402345114946</v>
      </c>
      <c r="C415" s="36">
        <v>6.5563375620233552E-2</v>
      </c>
      <c r="D415" s="36">
        <v>7.1055270824275235E-2</v>
      </c>
      <c r="E415" s="36">
        <v>4.795074599216375E-2</v>
      </c>
      <c r="F415" s="36">
        <v>7.218729563319902E-2</v>
      </c>
      <c r="G415" s="36">
        <v>0.13169858893537784</v>
      </c>
      <c r="H415" s="36">
        <f ca="1">Tabel_Core.accdb3[[#This Row],[Indicator]]-SUM(Tabel_Core.accdb3[[#This Row],[Money market]:[Banking sector]])</f>
        <v>-0.13174125355409994</v>
      </c>
    </row>
    <row r="416" spans="1:8" x14ac:dyDescent="0.25">
      <c r="A416" s="4">
        <v>40503</v>
      </c>
      <c r="B416" s="36">
        <v>0.2354497945574657</v>
      </c>
      <c r="C416" s="36">
        <v>6.0714446810644571E-2</v>
      </c>
      <c r="D416" s="36">
        <v>6.8379331142117417E-2</v>
      </c>
      <c r="E416" s="36">
        <v>3.1124426552425671E-2</v>
      </c>
      <c r="F416" s="36">
        <v>6.0233124531021628E-2</v>
      </c>
      <c r="G416" s="36">
        <v>0.11771034619920723</v>
      </c>
      <c r="H416" s="36">
        <f ca="1">Tabel_Core.accdb3[[#This Row],[Indicator]]-SUM(Tabel_Core.accdb3[[#This Row],[Money market]:[Banking sector]])</f>
        <v>-0.10271188067795081</v>
      </c>
    </row>
    <row r="417" spans="1:8" x14ac:dyDescent="0.25">
      <c r="A417" s="4">
        <v>40510</v>
      </c>
      <c r="B417" s="36">
        <v>0.21907638154877293</v>
      </c>
      <c r="C417" s="36">
        <v>5.9016764516293396E-2</v>
      </c>
      <c r="D417" s="36">
        <v>6.5053596331833705E-2</v>
      </c>
      <c r="E417" s="36">
        <v>2.1827587714177522E-2</v>
      </c>
      <c r="F417" s="36">
        <v>5.4251605587541447E-2</v>
      </c>
      <c r="G417" s="36">
        <v>0.1059199813553887</v>
      </c>
      <c r="H417" s="36">
        <f ca="1">Tabel_Core.accdb3[[#This Row],[Indicator]]-SUM(Tabel_Core.accdb3[[#This Row],[Money market]:[Banking sector]])</f>
        <v>-8.6993153956461816E-2</v>
      </c>
    </row>
    <row r="418" spans="1:8" x14ac:dyDescent="0.25">
      <c r="A418" s="4">
        <v>40517</v>
      </c>
      <c r="B418" s="36">
        <v>0.22045048807706108</v>
      </c>
      <c r="C418" s="36">
        <v>6.4680882259730149E-2</v>
      </c>
      <c r="D418" s="36">
        <v>6.9552285263149882E-2</v>
      </c>
      <c r="E418" s="36">
        <v>3.2830247590647392E-2</v>
      </c>
      <c r="F418" s="36">
        <v>6.3537892611111715E-2</v>
      </c>
      <c r="G418" s="36">
        <v>0.10617812006573785</v>
      </c>
      <c r="H418" s="36">
        <f ca="1">Tabel_Core.accdb3[[#This Row],[Indicator]]-SUM(Tabel_Core.accdb3[[#This Row],[Money market]:[Banking sector]])</f>
        <v>-0.11632893971331593</v>
      </c>
    </row>
    <row r="419" spans="1:8" x14ac:dyDescent="0.25">
      <c r="A419" s="4">
        <v>40524</v>
      </c>
      <c r="B419" s="36">
        <v>0.19627460388459694</v>
      </c>
      <c r="C419" s="36">
        <v>6.3710657370290066E-2</v>
      </c>
      <c r="D419" s="36">
        <v>6.780740470770788E-2</v>
      </c>
      <c r="E419" s="36">
        <v>4.1165309773285287E-2</v>
      </c>
      <c r="F419" s="36">
        <v>5.4106626117084826E-2</v>
      </c>
      <c r="G419" s="36">
        <v>0.10268896648447381</v>
      </c>
      <c r="H419" s="36">
        <f ca="1">Tabel_Core.accdb3[[#This Row],[Indicator]]-SUM(Tabel_Core.accdb3[[#This Row],[Money market]:[Banking sector]])</f>
        <v>-0.13320436056824492</v>
      </c>
    </row>
    <row r="420" spans="1:8" x14ac:dyDescent="0.25">
      <c r="A420" s="4">
        <v>40531</v>
      </c>
      <c r="B420" s="36">
        <v>0.20577108936048616</v>
      </c>
      <c r="C420" s="36">
        <v>6.39976933166546E-2</v>
      </c>
      <c r="D420" s="36">
        <v>6.7866442762762769E-2</v>
      </c>
      <c r="E420" s="36">
        <v>4.1054915847118081E-2</v>
      </c>
      <c r="F420" s="36">
        <v>5.8966279317736028E-2</v>
      </c>
      <c r="G420" s="36">
        <v>0.11105502541434174</v>
      </c>
      <c r="H420" s="36">
        <f ca="1">Tabel_Core.accdb3[[#This Row],[Indicator]]-SUM(Tabel_Core.accdb3[[#This Row],[Money market]:[Banking sector]])</f>
        <v>-0.13716926729812706</v>
      </c>
    </row>
    <row r="421" spans="1:8" x14ac:dyDescent="0.25">
      <c r="A421" s="4">
        <v>40538</v>
      </c>
      <c r="B421" s="36">
        <v>0.18919741848775073</v>
      </c>
      <c r="C421" s="36">
        <v>6.1632902704099032E-2</v>
      </c>
      <c r="D421" s="36">
        <v>6.453081271374525E-2</v>
      </c>
      <c r="E421" s="36">
        <v>4.1458341558726033E-2</v>
      </c>
      <c r="F421" s="36">
        <v>4.9388371153116985E-2</v>
      </c>
      <c r="G421" s="36">
        <v>0.10810118350068643</v>
      </c>
      <c r="H421" s="36">
        <f ca="1">Tabel_Core.accdb3[[#This Row],[Indicator]]-SUM(Tabel_Core.accdb3[[#This Row],[Money market]:[Banking sector]])</f>
        <v>-0.13591419314262299</v>
      </c>
    </row>
    <row r="422" spans="1:8" x14ac:dyDescent="0.25">
      <c r="A422" s="4">
        <v>40545</v>
      </c>
      <c r="B422" s="36">
        <v>0.1785083952171394</v>
      </c>
      <c r="C422" s="36">
        <v>5.8737069330145497E-2</v>
      </c>
      <c r="D422" s="36">
        <v>6.1478239732137646E-2</v>
      </c>
      <c r="E422" s="36">
        <v>2.92961459567718E-2</v>
      </c>
      <c r="F422" s="36">
        <v>3.8481836945740248E-2</v>
      </c>
      <c r="G422" s="36">
        <v>0.10110291050993622</v>
      </c>
      <c r="H422" s="36">
        <f ca="1">Tabel_Core.accdb3[[#This Row],[Indicator]]-SUM(Tabel_Core.accdb3[[#This Row],[Money market]:[Banking sector]])</f>
        <v>-0.11058780725759204</v>
      </c>
    </row>
    <row r="423" spans="1:8" x14ac:dyDescent="0.25">
      <c r="A423" s="4">
        <v>40552</v>
      </c>
      <c r="B423" s="36">
        <v>0.18320356446168148</v>
      </c>
      <c r="C423" s="36">
        <v>5.7985492137113799E-2</v>
      </c>
      <c r="D423" s="36">
        <v>6.1922445065159051E-2</v>
      </c>
      <c r="E423" s="36">
        <v>2.8322442577295433E-2</v>
      </c>
      <c r="F423" s="36">
        <v>4.9616200911933292E-2</v>
      </c>
      <c r="G423" s="36">
        <v>0.10204791263229082</v>
      </c>
      <c r="H423" s="36">
        <f ca="1">Tabel_Core.accdb3[[#This Row],[Indicator]]-SUM(Tabel_Core.accdb3[[#This Row],[Money market]:[Banking sector]])</f>
        <v>-0.11669092886211088</v>
      </c>
    </row>
    <row r="424" spans="1:8" x14ac:dyDescent="0.25">
      <c r="A424" s="4">
        <v>40559</v>
      </c>
      <c r="B424" s="36">
        <v>0.18499380926520698</v>
      </c>
      <c r="C424" s="36">
        <v>6.0394299976541249E-2</v>
      </c>
      <c r="D424" s="36">
        <v>6.6642537109516509E-2</v>
      </c>
      <c r="E424" s="36">
        <v>3.6896873330463646E-2</v>
      </c>
      <c r="F424" s="36">
        <v>5.2996624917629707E-2</v>
      </c>
      <c r="G424" s="36">
        <v>0.11048372494837758</v>
      </c>
      <c r="H424" s="36">
        <f ca="1">Tabel_Core.accdb3[[#This Row],[Indicator]]-SUM(Tabel_Core.accdb3[[#This Row],[Money market]:[Banking sector]])</f>
        <v>-0.14242025101732175</v>
      </c>
    </row>
    <row r="425" spans="1:8" x14ac:dyDescent="0.25">
      <c r="A425" s="4">
        <v>40566</v>
      </c>
      <c r="B425" s="36">
        <v>0.19437619730393413</v>
      </c>
      <c r="C425" s="36">
        <v>6.3767607721500794E-2</v>
      </c>
      <c r="D425" s="36">
        <v>6.7773853051110847E-2</v>
      </c>
      <c r="E425" s="36">
        <v>4.8961164808521258E-2</v>
      </c>
      <c r="F425" s="36">
        <v>6.4653345858263128E-2</v>
      </c>
      <c r="G425" s="36">
        <v>0.1246397947228558</v>
      </c>
      <c r="H425" s="36">
        <f ca="1">Tabel_Core.accdb3[[#This Row],[Indicator]]-SUM(Tabel_Core.accdb3[[#This Row],[Money market]:[Banking sector]])</f>
        <v>-0.17541956885831772</v>
      </c>
    </row>
    <row r="426" spans="1:8" x14ac:dyDescent="0.25">
      <c r="A426" s="4">
        <v>40573</v>
      </c>
      <c r="B426" s="36">
        <v>0.18725227222754079</v>
      </c>
      <c r="C426" s="36">
        <v>6.3242481344766011E-2</v>
      </c>
      <c r="D426" s="36">
        <v>6.1930367783493263E-2</v>
      </c>
      <c r="E426" s="36">
        <v>5.2128545267057735E-2</v>
      </c>
      <c r="F426" s="36">
        <v>6.5381708282883977E-2</v>
      </c>
      <c r="G426" s="36">
        <v>0.12589991598258257</v>
      </c>
      <c r="H426" s="36">
        <f ca="1">Tabel_Core.accdb3[[#This Row],[Indicator]]-SUM(Tabel_Core.accdb3[[#This Row],[Money market]:[Banking sector]])</f>
        <v>-0.18133074643324279</v>
      </c>
    </row>
    <row r="427" spans="1:8" x14ac:dyDescent="0.25">
      <c r="A427" s="4">
        <v>40580</v>
      </c>
      <c r="B427" s="36">
        <v>0.18435371360787442</v>
      </c>
      <c r="C427" s="36">
        <v>6.6929578413813709E-2</v>
      </c>
      <c r="D427" s="36">
        <v>6.1951588784784378E-2</v>
      </c>
      <c r="E427" s="36">
        <v>5.4467933652452546E-2</v>
      </c>
      <c r="F427" s="36">
        <v>6.4097953383290163E-2</v>
      </c>
      <c r="G427" s="36">
        <v>0.12290264369287701</v>
      </c>
      <c r="H427" s="36">
        <f ca="1">Tabel_Core.accdb3[[#This Row],[Indicator]]-SUM(Tabel_Core.accdb3[[#This Row],[Money market]:[Banking sector]])</f>
        <v>-0.18599598431934342</v>
      </c>
    </row>
    <row r="428" spans="1:8" x14ac:dyDescent="0.25">
      <c r="A428" s="4">
        <v>40587</v>
      </c>
      <c r="B428" s="36">
        <v>0.17689624474933302</v>
      </c>
      <c r="C428" s="36">
        <v>6.590470308324628E-2</v>
      </c>
      <c r="D428" s="36">
        <v>5.7753855639313234E-2</v>
      </c>
      <c r="E428" s="36">
        <v>5.6951512788553239E-2</v>
      </c>
      <c r="F428" s="36">
        <v>6.1157470215135783E-2</v>
      </c>
      <c r="G428" s="36">
        <v>0.12492952774365984</v>
      </c>
      <c r="H428" s="36">
        <f ca="1">Tabel_Core.accdb3[[#This Row],[Indicator]]-SUM(Tabel_Core.accdb3[[#This Row],[Money market]:[Banking sector]])</f>
        <v>-0.18980082472057536</v>
      </c>
    </row>
    <row r="429" spans="1:8" x14ac:dyDescent="0.25">
      <c r="A429" s="4">
        <v>40594</v>
      </c>
      <c r="B429" s="36">
        <v>0.17867410375118117</v>
      </c>
      <c r="C429" s="36">
        <v>5.8675199678114298E-2</v>
      </c>
      <c r="D429" s="36">
        <v>6.0085023837961146E-2</v>
      </c>
      <c r="E429" s="36">
        <v>4.7594607258992887E-2</v>
      </c>
      <c r="F429" s="36">
        <v>5.7374508804112219E-2</v>
      </c>
      <c r="G429" s="36">
        <v>0.12513707039968258</v>
      </c>
      <c r="H429" s="36">
        <f ca="1">Tabel_Core.accdb3[[#This Row],[Indicator]]-SUM(Tabel_Core.accdb3[[#This Row],[Money market]:[Banking sector]])</f>
        <v>-0.17019230622768192</v>
      </c>
    </row>
    <row r="430" spans="1:8" x14ac:dyDescent="0.25">
      <c r="A430" s="4">
        <v>40601</v>
      </c>
      <c r="B430" s="36">
        <v>0.17644911796622226</v>
      </c>
      <c r="C430" s="36">
        <v>5.9249151365311656E-2</v>
      </c>
      <c r="D430" s="36">
        <v>6.5662299020735768E-2</v>
      </c>
      <c r="E430" s="36">
        <v>5.4683213299814321E-2</v>
      </c>
      <c r="F430" s="36">
        <v>5.4032516018545668E-2</v>
      </c>
      <c r="G430" s="36">
        <v>0.13196566160414047</v>
      </c>
      <c r="H430" s="36">
        <f ca="1">Tabel_Core.accdb3[[#This Row],[Indicator]]-SUM(Tabel_Core.accdb3[[#This Row],[Money market]:[Banking sector]])</f>
        <v>-0.1891437233423256</v>
      </c>
    </row>
    <row r="431" spans="1:8" x14ac:dyDescent="0.25">
      <c r="A431" s="4">
        <v>40608</v>
      </c>
      <c r="B431" s="36">
        <v>0.16922442575091345</v>
      </c>
      <c r="C431" s="36">
        <v>5.903736215894459E-2</v>
      </c>
      <c r="D431" s="36">
        <v>6.3530414265091414E-2</v>
      </c>
      <c r="E431" s="36">
        <v>5.5652007278808202E-2</v>
      </c>
      <c r="F431" s="36">
        <v>5.1852181311668862E-2</v>
      </c>
      <c r="G431" s="36">
        <v>0.13138039190479731</v>
      </c>
      <c r="H431" s="36">
        <f ca="1">Tabel_Core.accdb3[[#This Row],[Indicator]]-SUM(Tabel_Core.accdb3[[#This Row],[Money market]:[Banking sector]])</f>
        <v>-0.19222793116839687</v>
      </c>
    </row>
    <row r="432" spans="1:8" x14ac:dyDescent="0.25">
      <c r="A432" s="4">
        <v>40615</v>
      </c>
      <c r="B432" s="36">
        <v>0.15921381112527777</v>
      </c>
      <c r="C432" s="36">
        <v>5.7708327983349239E-2</v>
      </c>
      <c r="D432" s="36">
        <v>6.2416713760981443E-2</v>
      </c>
      <c r="E432" s="36">
        <v>5.4440765497111729E-2</v>
      </c>
      <c r="F432" s="36">
        <v>4.8022526523444312E-2</v>
      </c>
      <c r="G432" s="36">
        <v>0.12608865508662487</v>
      </c>
      <c r="H432" s="36">
        <f ca="1">Tabel_Core.accdb3[[#This Row],[Indicator]]-SUM(Tabel_Core.accdb3[[#This Row],[Money market]:[Banking sector]])</f>
        <v>-0.18946317772623383</v>
      </c>
    </row>
    <row r="433" spans="1:8" x14ac:dyDescent="0.25">
      <c r="A433" s="4">
        <v>40622</v>
      </c>
      <c r="B433" s="36">
        <v>0.16528568332297472</v>
      </c>
      <c r="C433" s="36">
        <v>6.2560442658119886E-2</v>
      </c>
      <c r="D433" s="36">
        <v>6.7029180188127924E-2</v>
      </c>
      <c r="E433" s="36">
        <v>7.5369987606553446E-2</v>
      </c>
      <c r="F433" s="36">
        <v>5.7290526910083919E-2</v>
      </c>
      <c r="G433" s="36">
        <v>0.13939923538491758</v>
      </c>
      <c r="H433" s="36">
        <f ca="1">Tabel_Core.accdb3[[#This Row],[Indicator]]-SUM(Tabel_Core.accdb3[[#This Row],[Money market]:[Banking sector]])</f>
        <v>-0.23636368942482805</v>
      </c>
    </row>
    <row r="434" spans="1:8" x14ac:dyDescent="0.25">
      <c r="A434" s="4">
        <v>40629</v>
      </c>
      <c r="B434" s="36">
        <v>0.16635482468088789</v>
      </c>
      <c r="C434" s="36">
        <v>5.9493401572270982E-2</v>
      </c>
      <c r="D434" s="36">
        <v>6.5462348353490865E-2</v>
      </c>
      <c r="E434" s="36">
        <v>7.7000217983781677E-2</v>
      </c>
      <c r="F434" s="36">
        <v>6.2433912434489099E-2</v>
      </c>
      <c r="G434" s="36">
        <v>0.1392132785020197</v>
      </c>
      <c r="H434" s="36">
        <f ca="1">Tabel_Core.accdb3[[#This Row],[Indicator]]-SUM(Tabel_Core.accdb3[[#This Row],[Money market]:[Banking sector]])</f>
        <v>-0.23724833416516442</v>
      </c>
    </row>
    <row r="435" spans="1:8" x14ac:dyDescent="0.25">
      <c r="A435" s="4">
        <v>40636</v>
      </c>
      <c r="B435" s="36">
        <v>0.15313571511091434</v>
      </c>
      <c r="C435" s="36">
        <v>5.494347103026815E-2</v>
      </c>
      <c r="D435" s="36">
        <v>6.2722103955487898E-2</v>
      </c>
      <c r="E435" s="36">
        <v>7.4419854381305592E-2</v>
      </c>
      <c r="F435" s="36">
        <v>5.0841707126888853E-2</v>
      </c>
      <c r="G435" s="36">
        <v>0.13251623697979403</v>
      </c>
      <c r="H435" s="36">
        <f ca="1">Tabel_Core.accdb3[[#This Row],[Indicator]]-SUM(Tabel_Core.accdb3[[#This Row],[Money market]:[Banking sector]])</f>
        <v>-0.22230765836283017</v>
      </c>
    </row>
    <row r="436" spans="1:8" x14ac:dyDescent="0.25">
      <c r="A436" s="4">
        <v>40643</v>
      </c>
      <c r="B436" s="36">
        <v>0.1470032920048554</v>
      </c>
      <c r="C436" s="36">
        <v>5.3126487370019487E-2</v>
      </c>
      <c r="D436" s="36">
        <v>6.1664767420664637E-2</v>
      </c>
      <c r="E436" s="36">
        <v>7.0653185471306265E-2</v>
      </c>
      <c r="F436" s="36">
        <v>5.2165300218024735E-2</v>
      </c>
      <c r="G436" s="36">
        <v>0.12056146366017011</v>
      </c>
      <c r="H436" s="36">
        <f ca="1">Tabel_Core.accdb3[[#This Row],[Indicator]]-SUM(Tabel_Core.accdb3[[#This Row],[Money market]:[Banking sector]])</f>
        <v>-0.21116791213532982</v>
      </c>
    </row>
    <row r="437" spans="1:8" x14ac:dyDescent="0.25">
      <c r="A437" s="4">
        <v>40650</v>
      </c>
      <c r="B437" s="36">
        <v>0.13045611212577146</v>
      </c>
      <c r="C437" s="36">
        <v>5.0517667644282914E-2</v>
      </c>
      <c r="D437" s="36">
        <v>5.273436069407543E-2</v>
      </c>
      <c r="E437" s="36">
        <v>4.776306158304388E-2</v>
      </c>
      <c r="F437" s="36">
        <v>4.1939965474853826E-2</v>
      </c>
      <c r="G437" s="36">
        <v>9.5563210060712056E-2</v>
      </c>
      <c r="H437" s="36">
        <f ca="1">Tabel_Core.accdb3[[#This Row],[Indicator]]-SUM(Tabel_Core.accdb3[[#This Row],[Money market]:[Banking sector]])</f>
        <v>-0.15806215333119666</v>
      </c>
    </row>
    <row r="438" spans="1:8" x14ac:dyDescent="0.25">
      <c r="A438" s="4">
        <v>40657</v>
      </c>
      <c r="B438" s="36">
        <v>0.12608283561472172</v>
      </c>
      <c r="C438" s="36">
        <v>5.1489091801239867E-2</v>
      </c>
      <c r="D438" s="36">
        <v>5.5882118633931138E-2</v>
      </c>
      <c r="E438" s="36">
        <v>4.6404849659942959E-2</v>
      </c>
      <c r="F438" s="36">
        <v>4.5122884714387218E-2</v>
      </c>
      <c r="G438" s="36">
        <v>8.6014558171641359E-2</v>
      </c>
      <c r="H438" s="36">
        <f ca="1">Tabel_Core.accdb3[[#This Row],[Indicator]]-SUM(Tabel_Core.accdb3[[#This Row],[Money market]:[Banking sector]])</f>
        <v>-0.15883066736642082</v>
      </c>
    </row>
    <row r="439" spans="1:8" x14ac:dyDescent="0.25">
      <c r="A439" s="4">
        <v>40664</v>
      </c>
      <c r="B439" s="36">
        <v>0.12727995401518727</v>
      </c>
      <c r="C439" s="36">
        <v>5.0757771366196719E-2</v>
      </c>
      <c r="D439" s="36">
        <v>5.6098303553087037E-2</v>
      </c>
      <c r="E439" s="36">
        <v>4.8426300958924327E-2</v>
      </c>
      <c r="F439" s="36">
        <v>5.0643913610473483E-2</v>
      </c>
      <c r="G439" s="36">
        <v>8.7577371657527311E-2</v>
      </c>
      <c r="H439" s="36">
        <f ca="1">Tabel_Core.accdb3[[#This Row],[Indicator]]-SUM(Tabel_Core.accdb3[[#This Row],[Money market]:[Banking sector]])</f>
        <v>-0.16622370713102164</v>
      </c>
    </row>
    <row r="440" spans="1:8" x14ac:dyDescent="0.25">
      <c r="A440" s="4">
        <v>40671</v>
      </c>
      <c r="B440" s="36">
        <v>0.13087633273675806</v>
      </c>
      <c r="C440" s="36">
        <v>5.1748149361980855E-2</v>
      </c>
      <c r="D440" s="36">
        <v>6.0022798426195456E-2</v>
      </c>
      <c r="E440" s="36">
        <v>5.4888531874460758E-2</v>
      </c>
      <c r="F440" s="36">
        <v>5.772591273271388E-2</v>
      </c>
      <c r="G440" s="36">
        <v>9.0852659866472424E-2</v>
      </c>
      <c r="H440" s="36">
        <f ca="1">Tabel_Core.accdb3[[#This Row],[Indicator]]-SUM(Tabel_Core.accdb3[[#This Row],[Money market]:[Banking sector]])</f>
        <v>-0.18436171952506528</v>
      </c>
    </row>
    <row r="441" spans="1:8" x14ac:dyDescent="0.25">
      <c r="A441" s="4">
        <v>40678</v>
      </c>
      <c r="B441" s="36">
        <v>0.14728883823249697</v>
      </c>
      <c r="C441" s="36">
        <v>5.6076749768990936E-2</v>
      </c>
      <c r="D441" s="36">
        <v>6.4128863405699232E-2</v>
      </c>
      <c r="E441" s="36">
        <v>5.9667050209419009E-2</v>
      </c>
      <c r="F441" s="36">
        <v>6.6407858945467302E-2</v>
      </c>
      <c r="G441" s="36">
        <v>0.10421733636287245</v>
      </c>
      <c r="H441" s="36">
        <f ca="1">Tabel_Core.accdb3[[#This Row],[Indicator]]-SUM(Tabel_Core.accdb3[[#This Row],[Money market]:[Banking sector]])</f>
        <v>-0.20320902045995196</v>
      </c>
    </row>
    <row r="442" spans="1:8" x14ac:dyDescent="0.25">
      <c r="A442" s="4">
        <v>40685</v>
      </c>
      <c r="B442" s="36">
        <v>0.14629027522722782</v>
      </c>
      <c r="C442" s="36">
        <v>5.4905834761592227E-2</v>
      </c>
      <c r="D442" s="36">
        <v>5.7395843281507535E-2</v>
      </c>
      <c r="E442" s="36">
        <v>4.9783764310811413E-2</v>
      </c>
      <c r="F442" s="36">
        <v>5.8368608594523169E-2</v>
      </c>
      <c r="G442" s="36">
        <v>0.10326435501681142</v>
      </c>
      <c r="H442" s="36">
        <f ca="1">Tabel_Core.accdb3[[#This Row],[Indicator]]-SUM(Tabel_Core.accdb3[[#This Row],[Money market]:[Banking sector]])</f>
        <v>-0.17742813073801794</v>
      </c>
    </row>
    <row r="443" spans="1:8" x14ac:dyDescent="0.25">
      <c r="A443" s="4">
        <v>40692</v>
      </c>
      <c r="B443" s="36">
        <v>0.15794614405223986</v>
      </c>
      <c r="C443" s="36">
        <v>5.5281664750324644E-2</v>
      </c>
      <c r="D443" s="36">
        <v>6.1525770768473251E-2</v>
      </c>
      <c r="E443" s="36">
        <v>4.8415534465843846E-2</v>
      </c>
      <c r="F443" s="36">
        <v>5.8381401772055121E-2</v>
      </c>
      <c r="G443" s="36">
        <v>0.11436504050313251</v>
      </c>
      <c r="H443" s="36">
        <f ca="1">Tabel_Core.accdb3[[#This Row],[Indicator]]-SUM(Tabel_Core.accdb3[[#This Row],[Money market]:[Banking sector]])</f>
        <v>-0.18002326820758949</v>
      </c>
    </row>
    <row r="444" spans="1:8" x14ac:dyDescent="0.25">
      <c r="A444" s="4">
        <v>40699</v>
      </c>
      <c r="B444" s="36">
        <v>0.15543478147182588</v>
      </c>
      <c r="C444" s="36">
        <v>5.2237501966336891E-2</v>
      </c>
      <c r="D444" s="36">
        <v>5.5746948540552531E-2</v>
      </c>
      <c r="E444" s="36">
        <v>3.7924947743812415E-2</v>
      </c>
      <c r="F444" s="36">
        <v>5.2375165765767458E-2</v>
      </c>
      <c r="G444" s="36">
        <v>0.11171978603517622</v>
      </c>
      <c r="H444" s="36">
        <f ca="1">Tabel_Core.accdb3[[#This Row],[Indicator]]-SUM(Tabel_Core.accdb3[[#This Row],[Money market]:[Banking sector]])</f>
        <v>-0.15456956857981963</v>
      </c>
    </row>
    <row r="445" spans="1:8" x14ac:dyDescent="0.25">
      <c r="A445" s="4">
        <v>40706</v>
      </c>
      <c r="B445" s="36">
        <v>0.14337607136087754</v>
      </c>
      <c r="C445" s="36">
        <v>5.1108982935915079E-2</v>
      </c>
      <c r="D445" s="36">
        <v>5.8171442068903068E-2</v>
      </c>
      <c r="E445" s="36">
        <v>4.6228071155664158E-2</v>
      </c>
      <c r="F445" s="36">
        <v>4.5436876087812578E-2</v>
      </c>
      <c r="G445" s="36">
        <v>0.11177414798479104</v>
      </c>
      <c r="H445" s="36">
        <f ca="1">Tabel_Core.accdb3[[#This Row],[Indicator]]-SUM(Tabel_Core.accdb3[[#This Row],[Money market]:[Banking sector]])</f>
        <v>-0.16934344887220837</v>
      </c>
    </row>
    <row r="446" spans="1:8" x14ac:dyDescent="0.25">
      <c r="A446" s="4">
        <v>40713</v>
      </c>
      <c r="B446" s="36">
        <v>0.14605443502520221</v>
      </c>
      <c r="C446" s="36">
        <v>4.8668412012754646E-2</v>
      </c>
      <c r="D446" s="36">
        <v>6.0916268753652761E-2</v>
      </c>
      <c r="E446" s="36">
        <v>6.4760615318140383E-2</v>
      </c>
      <c r="F446" s="36">
        <v>5.251593028700223E-2</v>
      </c>
      <c r="G446" s="36">
        <v>0.13055310529259889</v>
      </c>
      <c r="H446" s="36">
        <f ca="1">Tabel_Core.accdb3[[#This Row],[Indicator]]-SUM(Tabel_Core.accdb3[[#This Row],[Money market]:[Banking sector]])</f>
        <v>-0.21135989663894672</v>
      </c>
    </row>
    <row r="447" spans="1:8" x14ac:dyDescent="0.25">
      <c r="A447" s="4">
        <v>40720</v>
      </c>
      <c r="B447" s="36">
        <v>0.14906232191679519</v>
      </c>
      <c r="C447" s="36">
        <v>5.0489984577813132E-2</v>
      </c>
      <c r="D447" s="36">
        <v>5.9751681066260512E-2</v>
      </c>
      <c r="E447" s="36">
        <v>7.8323119162110488E-2</v>
      </c>
      <c r="F447" s="36">
        <v>5.5427075567631212E-2</v>
      </c>
      <c r="G447" s="36">
        <v>0.14095402501527995</v>
      </c>
      <c r="H447" s="36">
        <f ca="1">Tabel_Core.accdb3[[#This Row],[Indicator]]-SUM(Tabel_Core.accdb3[[#This Row],[Money market]:[Banking sector]])</f>
        <v>-0.23588356347230011</v>
      </c>
    </row>
    <row r="448" spans="1:8" x14ac:dyDescent="0.25">
      <c r="A448" s="4">
        <v>40727</v>
      </c>
      <c r="B448" s="36">
        <v>0.17364290125546117</v>
      </c>
      <c r="C448" s="36">
        <v>5.887699229434705E-2</v>
      </c>
      <c r="D448" s="36">
        <v>7.1075809709823495E-2</v>
      </c>
      <c r="E448" s="36">
        <v>0.10020468712890578</v>
      </c>
      <c r="F448" s="36">
        <v>5.8799606940901653E-2</v>
      </c>
      <c r="G448" s="36">
        <v>0.16729072545709672</v>
      </c>
      <c r="H448" s="36">
        <f ca="1">Tabel_Core.accdb3[[#This Row],[Indicator]]-SUM(Tabel_Core.accdb3[[#This Row],[Money market]:[Banking sector]])</f>
        <v>-0.28260492027561351</v>
      </c>
    </row>
    <row r="449" spans="1:8" x14ac:dyDescent="0.25">
      <c r="A449" s="4">
        <v>40734</v>
      </c>
      <c r="B449" s="36">
        <v>0.19059520168047117</v>
      </c>
      <c r="C449" s="36">
        <v>5.9960542516952965E-2</v>
      </c>
      <c r="D449" s="36">
        <v>7.51570077463104E-2</v>
      </c>
      <c r="E449" s="36">
        <v>0.10039041082670999</v>
      </c>
      <c r="F449" s="36">
        <v>6.2790624872886239E-2</v>
      </c>
      <c r="G449" s="36">
        <v>0.1726005384057249</v>
      </c>
      <c r="H449" s="36">
        <f ca="1">Tabel_Core.accdb3[[#This Row],[Indicator]]-SUM(Tabel_Core.accdb3[[#This Row],[Money market]:[Banking sector]])</f>
        <v>-0.28030392268811333</v>
      </c>
    </row>
    <row r="450" spans="1:8" x14ac:dyDescent="0.25">
      <c r="A450" s="4">
        <v>40741</v>
      </c>
      <c r="B450" s="36">
        <v>0.21256699031002357</v>
      </c>
      <c r="C450" s="36">
        <v>6.7158870138612103E-2</v>
      </c>
      <c r="D450" s="36">
        <v>8.3322785470113347E-2</v>
      </c>
      <c r="E450" s="36">
        <v>0.10293676797703902</v>
      </c>
      <c r="F450" s="36">
        <v>6.3491821470463505E-2</v>
      </c>
      <c r="G450" s="36">
        <v>0.17467234273364357</v>
      </c>
      <c r="H450" s="36">
        <f ca="1">Tabel_Core.accdb3[[#This Row],[Indicator]]-SUM(Tabel_Core.accdb3[[#This Row],[Money market]:[Banking sector]])</f>
        <v>-0.279015597479848</v>
      </c>
    </row>
    <row r="451" spans="1:8" x14ac:dyDescent="0.25">
      <c r="A451" s="4">
        <v>40748</v>
      </c>
      <c r="B451" s="36">
        <v>0.23420947924152599</v>
      </c>
      <c r="C451" s="36">
        <v>6.9584273878680797E-2</v>
      </c>
      <c r="D451" s="36">
        <v>9.0134747240662727E-2</v>
      </c>
      <c r="E451" s="36">
        <v>9.7255442416575827E-2</v>
      </c>
      <c r="F451" s="36">
        <v>6.7159733006893735E-2</v>
      </c>
      <c r="G451" s="36">
        <v>0.1754378789410409</v>
      </c>
      <c r="H451" s="36">
        <f ca="1">Tabel_Core.accdb3[[#This Row],[Indicator]]-SUM(Tabel_Core.accdb3[[#This Row],[Money market]:[Banking sector]])</f>
        <v>-0.26536259624232794</v>
      </c>
    </row>
    <row r="452" spans="1:8" x14ac:dyDescent="0.25">
      <c r="A452" s="4">
        <v>40755</v>
      </c>
      <c r="B452" s="36">
        <v>0.22362822969808782</v>
      </c>
      <c r="C452" s="36">
        <v>6.5087443738836723E-2</v>
      </c>
      <c r="D452" s="36">
        <v>8.809788270254694E-2</v>
      </c>
      <c r="E452" s="36">
        <v>9.089700800104529E-2</v>
      </c>
      <c r="F452" s="36">
        <v>6.4959932402734316E-2</v>
      </c>
      <c r="G452" s="36">
        <v>0.15606822887194696</v>
      </c>
      <c r="H452" s="36">
        <f ca="1">Tabel_Core.accdb3[[#This Row],[Indicator]]-SUM(Tabel_Core.accdb3[[#This Row],[Money market]:[Banking sector]])</f>
        <v>-0.24148226601902234</v>
      </c>
    </row>
    <row r="453" spans="1:8" x14ac:dyDescent="0.25">
      <c r="A453" s="4">
        <v>40762</v>
      </c>
      <c r="B453" s="36">
        <v>0.24690248289047767</v>
      </c>
      <c r="C453" s="36">
        <v>6.9217704226483712E-2</v>
      </c>
      <c r="D453" s="36">
        <v>9.0243051229552868E-2</v>
      </c>
      <c r="E453" s="36">
        <v>0.10117571363324834</v>
      </c>
      <c r="F453" s="36">
        <v>7.1423533556649571E-2</v>
      </c>
      <c r="G453" s="36">
        <v>0.16405080450597631</v>
      </c>
      <c r="H453" s="36">
        <f ca="1">Tabel_Core.accdb3[[#This Row],[Indicator]]-SUM(Tabel_Core.accdb3[[#This Row],[Money market]:[Banking sector]])</f>
        <v>-0.24920832426143313</v>
      </c>
    </row>
    <row r="454" spans="1:8" x14ac:dyDescent="0.25">
      <c r="A454" s="4">
        <v>40769</v>
      </c>
      <c r="B454" s="36">
        <v>0.2760526856329929</v>
      </c>
      <c r="C454" s="36">
        <v>7.247816221998267E-2</v>
      </c>
      <c r="D454" s="36">
        <v>9.2617604960967964E-2</v>
      </c>
      <c r="E454" s="36">
        <v>0.10533842200671695</v>
      </c>
      <c r="F454" s="36">
        <v>7.9219619740566904E-2</v>
      </c>
      <c r="G454" s="36">
        <v>0.17046059815109421</v>
      </c>
      <c r="H454" s="36">
        <f ca="1">Tabel_Core.accdb3[[#This Row],[Indicator]]-SUM(Tabel_Core.accdb3[[#This Row],[Money market]:[Banking sector]])</f>
        <v>-0.24406172144633576</v>
      </c>
    </row>
    <row r="455" spans="1:8" x14ac:dyDescent="0.25">
      <c r="A455" s="4">
        <v>40776</v>
      </c>
      <c r="B455" s="36">
        <v>0.31145275300600034</v>
      </c>
      <c r="C455" s="36">
        <v>7.54331082295146E-2</v>
      </c>
      <c r="D455" s="36">
        <v>9.4728898297789382E-2</v>
      </c>
      <c r="E455" s="36">
        <v>0.11626909228078904</v>
      </c>
      <c r="F455" s="36">
        <v>8.7789830695537419E-2</v>
      </c>
      <c r="G455" s="36">
        <v>0.18213135265128561</v>
      </c>
      <c r="H455" s="36">
        <f ca="1">Tabel_Core.accdb3[[#This Row],[Indicator]]-SUM(Tabel_Core.accdb3[[#This Row],[Money market]:[Banking sector]])</f>
        <v>-0.24489952914891572</v>
      </c>
    </row>
    <row r="456" spans="1:8" x14ac:dyDescent="0.25">
      <c r="A456" s="4">
        <v>40783</v>
      </c>
      <c r="B456" s="36">
        <v>0.35325967340910419</v>
      </c>
      <c r="C456" s="36">
        <v>7.8665043988918187E-2</v>
      </c>
      <c r="D456" s="36">
        <v>9.6466398706257658E-2</v>
      </c>
      <c r="E456" s="36">
        <v>0.12796830623684777</v>
      </c>
      <c r="F456" s="36">
        <v>8.7470038804016298E-2</v>
      </c>
      <c r="G456" s="36">
        <v>0.20480909780111164</v>
      </c>
      <c r="H456" s="36">
        <f ca="1">Tabel_Core.accdb3[[#This Row],[Indicator]]-SUM(Tabel_Core.accdb3[[#This Row],[Money market]:[Banking sector]])</f>
        <v>-0.24211921212804738</v>
      </c>
    </row>
    <row r="457" spans="1:8" x14ac:dyDescent="0.25">
      <c r="A457" s="4">
        <v>40790</v>
      </c>
      <c r="B457" s="36">
        <v>0.37315895752708378</v>
      </c>
      <c r="C457" s="36">
        <v>7.4848525182953152E-2</v>
      </c>
      <c r="D457" s="36">
        <v>9.5084722621184517E-2</v>
      </c>
      <c r="E457" s="36">
        <v>0.13610695984488991</v>
      </c>
      <c r="F457" s="36">
        <v>8.1186744575393432E-2</v>
      </c>
      <c r="G457" s="36">
        <v>0.21029634143790005</v>
      </c>
      <c r="H457" s="36">
        <f ca="1">Tabel_Core.accdb3[[#This Row],[Indicator]]-SUM(Tabel_Core.accdb3[[#This Row],[Money market]:[Banking sector]])</f>
        <v>-0.22436433613523726</v>
      </c>
    </row>
    <row r="458" spans="1:8" x14ac:dyDescent="0.25">
      <c r="A458" s="4">
        <v>40797</v>
      </c>
      <c r="B458" s="36">
        <v>0.40232168644245536</v>
      </c>
      <c r="C458" s="36">
        <v>7.336137748877998E-2</v>
      </c>
      <c r="D458" s="36">
        <v>9.4271354131043941E-2</v>
      </c>
      <c r="E458" s="36">
        <v>0.14830933645692729</v>
      </c>
      <c r="F458" s="36">
        <v>8.4145452925406566E-2</v>
      </c>
      <c r="G458" s="36">
        <v>0.21539692022554646</v>
      </c>
      <c r="H458" s="36">
        <f ca="1">Tabel_Core.accdb3[[#This Row],[Indicator]]-SUM(Tabel_Core.accdb3[[#This Row],[Money market]:[Banking sector]])</f>
        <v>-0.21316275478524882</v>
      </c>
    </row>
    <row r="459" spans="1:8" x14ac:dyDescent="0.25">
      <c r="A459" s="4">
        <v>40804</v>
      </c>
      <c r="B459" s="36">
        <v>0.42375477957554147</v>
      </c>
      <c r="C459" s="36">
        <v>7.2121880888359038E-2</v>
      </c>
      <c r="D459" s="36">
        <v>9.365949404934773E-2</v>
      </c>
      <c r="E459" s="36">
        <v>0.15833979859926764</v>
      </c>
      <c r="F459" s="36">
        <v>8.2230356313664085E-2</v>
      </c>
      <c r="G459" s="36">
        <v>0.216840796686565</v>
      </c>
      <c r="H459" s="36">
        <f ca="1">Tabel_Core.accdb3[[#This Row],[Indicator]]-SUM(Tabel_Core.accdb3[[#This Row],[Money market]:[Banking sector]])</f>
        <v>-0.1994375469616621</v>
      </c>
    </row>
    <row r="460" spans="1:8" x14ac:dyDescent="0.25">
      <c r="A460" s="4">
        <v>40811</v>
      </c>
      <c r="B460" s="36">
        <v>0.45584777295835333</v>
      </c>
      <c r="C460" s="36">
        <v>7.1759768174813374E-2</v>
      </c>
      <c r="D460" s="36">
        <v>9.5755195462830511E-2</v>
      </c>
      <c r="E460" s="36">
        <v>0.16724915815624011</v>
      </c>
      <c r="F460" s="36">
        <v>8.87680254513247E-2</v>
      </c>
      <c r="G460" s="36">
        <v>0.2208326455338579</v>
      </c>
      <c r="H460" s="36">
        <f ca="1">Tabel_Core.accdb3[[#This Row],[Indicator]]-SUM(Tabel_Core.accdb3[[#This Row],[Money market]:[Banking sector]])</f>
        <v>-0.18851701982071323</v>
      </c>
    </row>
    <row r="461" spans="1:8" x14ac:dyDescent="0.25">
      <c r="A461" s="4">
        <v>40818</v>
      </c>
      <c r="B461" s="36">
        <v>0.48636700538580269</v>
      </c>
      <c r="C461" s="36">
        <v>7.3571156401096335E-2</v>
      </c>
      <c r="D461" s="36">
        <v>9.8741329601565814E-2</v>
      </c>
      <c r="E461" s="36">
        <v>0.17168931273823607</v>
      </c>
      <c r="F461" s="36">
        <v>9.4876597279053523E-2</v>
      </c>
      <c r="G461" s="36">
        <v>0.22268369814111741</v>
      </c>
      <c r="H461" s="36">
        <f ca="1">Tabel_Core.accdb3[[#This Row],[Indicator]]-SUM(Tabel_Core.accdb3[[#This Row],[Money market]:[Banking sector]])</f>
        <v>-0.17519508877526646</v>
      </c>
    </row>
    <row r="462" spans="1:8" x14ac:dyDescent="0.25">
      <c r="A462" s="4">
        <v>40825</v>
      </c>
      <c r="B462" s="36">
        <v>0.48504319283355762</v>
      </c>
      <c r="C462" s="36">
        <v>6.983052976258694E-2</v>
      </c>
      <c r="D462" s="36">
        <v>9.9429908331314654E-2</v>
      </c>
      <c r="E462" s="36">
        <v>0.15686555974574209</v>
      </c>
      <c r="F462" s="36">
        <v>9.0193768949864001E-2</v>
      </c>
      <c r="G462" s="36">
        <v>0.22131805004489172</v>
      </c>
      <c r="H462" s="36">
        <f ca="1">Tabel_Core.accdb3[[#This Row],[Indicator]]-SUM(Tabel_Core.accdb3[[#This Row],[Money market]:[Banking sector]])</f>
        <v>-0.15259462400084173</v>
      </c>
    </row>
    <row r="463" spans="1:8" x14ac:dyDescent="0.25">
      <c r="A463" s="4">
        <v>40832</v>
      </c>
      <c r="B463" s="36">
        <v>0.47124471635668408</v>
      </c>
      <c r="C463" s="36">
        <v>6.5630044609479465E-2</v>
      </c>
      <c r="D463" s="36">
        <v>0.10001916937487883</v>
      </c>
      <c r="E463" s="36">
        <v>0.15077104478574485</v>
      </c>
      <c r="F463" s="36">
        <v>8.4932546477047288E-2</v>
      </c>
      <c r="G463" s="36">
        <v>0.20770738967127386</v>
      </c>
      <c r="H463" s="36">
        <f ca="1">Tabel_Core.accdb3[[#This Row],[Indicator]]-SUM(Tabel_Core.accdb3[[#This Row],[Money market]:[Banking sector]])</f>
        <v>-0.13781547856174026</v>
      </c>
    </row>
    <row r="464" spans="1:8" x14ac:dyDescent="0.25">
      <c r="A464" s="4">
        <v>40839</v>
      </c>
      <c r="B464" s="36">
        <v>0.44012073960625592</v>
      </c>
      <c r="C464" s="36">
        <v>5.9485190457034556E-2</v>
      </c>
      <c r="D464" s="36">
        <v>9.9294452453918242E-2</v>
      </c>
      <c r="E464" s="36">
        <v>0.14022358326952564</v>
      </c>
      <c r="F464" s="36">
        <v>7.1748329889459839E-2</v>
      </c>
      <c r="G464" s="36">
        <v>0.19266997676491837</v>
      </c>
      <c r="H464" s="36">
        <f ca="1">Tabel_Core.accdb3[[#This Row],[Indicator]]-SUM(Tabel_Core.accdb3[[#This Row],[Money market]:[Banking sector]])</f>
        <v>-0.12330079322860071</v>
      </c>
    </row>
    <row r="465" spans="1:8" x14ac:dyDescent="0.25">
      <c r="A465" s="4">
        <v>40846</v>
      </c>
      <c r="B465" s="36">
        <v>0.41894870046326327</v>
      </c>
      <c r="C465" s="36">
        <v>5.4172951928187475E-2</v>
      </c>
      <c r="D465" s="36">
        <v>9.680928754262938E-2</v>
      </c>
      <c r="E465" s="36">
        <v>0.13313282429784193</v>
      </c>
      <c r="F465" s="36">
        <v>6.8170313728838444E-2</v>
      </c>
      <c r="G465" s="36">
        <v>0.18504063293098927</v>
      </c>
      <c r="H465" s="36">
        <f ca="1">Tabel_Core.accdb3[[#This Row],[Indicator]]-SUM(Tabel_Core.accdb3[[#This Row],[Money market]:[Banking sector]])</f>
        <v>-0.11837730996522322</v>
      </c>
    </row>
    <row r="466" spans="1:8" x14ac:dyDescent="0.25">
      <c r="A466" s="4">
        <v>40853</v>
      </c>
      <c r="B466" s="36">
        <v>0.43404700848142241</v>
      </c>
      <c r="C466" s="36">
        <v>5.700933410353972E-2</v>
      </c>
      <c r="D466" s="36">
        <v>0.10075512418840046</v>
      </c>
      <c r="E466" s="36">
        <v>0.14688668315359441</v>
      </c>
      <c r="F466" s="36">
        <v>6.6531969657539852E-2</v>
      </c>
      <c r="G466" s="36">
        <v>0.18799620806246659</v>
      </c>
      <c r="H466" s="36">
        <f ca="1">Tabel_Core.accdb3[[#This Row],[Indicator]]-SUM(Tabel_Core.accdb3[[#This Row],[Money market]:[Banking sector]])</f>
        <v>-0.12513231068411856</v>
      </c>
    </row>
    <row r="467" spans="1:8" x14ac:dyDescent="0.25">
      <c r="A467" s="4">
        <v>40860</v>
      </c>
      <c r="B467" s="36">
        <v>0.45143152393683084</v>
      </c>
      <c r="C467" s="36">
        <v>5.9977416280377442E-2</v>
      </c>
      <c r="D467" s="36">
        <v>0.10297036892163615</v>
      </c>
      <c r="E467" s="36">
        <v>0.14760223539723277</v>
      </c>
      <c r="F467" s="36">
        <v>6.8617970338714751E-2</v>
      </c>
      <c r="G467" s="36">
        <v>0.19890804684783225</v>
      </c>
      <c r="H467" s="36">
        <f ca="1">Tabel_Core.accdb3[[#This Row],[Indicator]]-SUM(Tabel_Core.accdb3[[#This Row],[Money market]:[Banking sector]])</f>
        <v>-0.12664451384896258</v>
      </c>
    </row>
    <row r="468" spans="1:8" x14ac:dyDescent="0.25">
      <c r="A468" s="4">
        <v>40867</v>
      </c>
      <c r="B468" s="36">
        <v>0.43745428152960286</v>
      </c>
      <c r="C468" s="36">
        <v>5.8903048693947531E-2</v>
      </c>
      <c r="D468" s="36">
        <v>0.10034424475678244</v>
      </c>
      <c r="E468" s="36">
        <v>0.13532440023621509</v>
      </c>
      <c r="F468" s="36">
        <v>6.7224619940723637E-2</v>
      </c>
      <c r="G468" s="36">
        <v>0.19571865331690586</v>
      </c>
      <c r="H468" s="36">
        <f ca="1">Tabel_Core.accdb3[[#This Row],[Indicator]]-SUM(Tabel_Core.accdb3[[#This Row],[Money market]:[Banking sector]])</f>
        <v>-0.12006068541497161</v>
      </c>
    </row>
    <row r="469" spans="1:8" x14ac:dyDescent="0.25">
      <c r="A469" s="4">
        <v>40874</v>
      </c>
      <c r="B469" s="36">
        <v>0.43701681106090773</v>
      </c>
      <c r="C469" s="36">
        <v>6.2243339205208997E-2</v>
      </c>
      <c r="D469" s="36">
        <v>9.9662394470254115E-2</v>
      </c>
      <c r="E469" s="36">
        <v>0.13172203305419758</v>
      </c>
      <c r="F469" s="36">
        <v>6.237592556407931E-2</v>
      </c>
      <c r="G469" s="36">
        <v>0.19925232200348519</v>
      </c>
      <c r="H469" s="36">
        <f ca="1">Tabel_Core.accdb3[[#This Row],[Indicator]]-SUM(Tabel_Core.accdb3[[#This Row],[Money market]:[Banking sector]])</f>
        <v>-0.11823920323631754</v>
      </c>
    </row>
    <row r="470" spans="1:8" x14ac:dyDescent="0.25">
      <c r="A470" s="4">
        <v>40881</v>
      </c>
      <c r="B470" s="36">
        <v>0.41044268315048149</v>
      </c>
      <c r="C470" s="36">
        <v>6.125045540505155E-2</v>
      </c>
      <c r="D470" s="36">
        <v>9.4552520396684644E-2</v>
      </c>
      <c r="E470" s="36">
        <v>0.11763210700027124</v>
      </c>
      <c r="F470" s="36">
        <v>5.6539597922681539E-2</v>
      </c>
      <c r="G470" s="36">
        <v>0.19222480946931531</v>
      </c>
      <c r="H470" s="36">
        <f ca="1">Tabel_Core.accdb3[[#This Row],[Indicator]]-SUM(Tabel_Core.accdb3[[#This Row],[Money market]:[Banking sector]])</f>
        <v>-0.11175680704352287</v>
      </c>
    </row>
    <row r="471" spans="1:8" x14ac:dyDescent="0.25">
      <c r="A471" s="4">
        <v>40888</v>
      </c>
      <c r="B471" s="36">
        <v>0.35940533453306361</v>
      </c>
      <c r="C471" s="36">
        <v>5.9004851537379742E-2</v>
      </c>
      <c r="D471" s="36">
        <v>8.7416611787598006E-2</v>
      </c>
      <c r="E471" s="36">
        <v>9.369790849314745E-2</v>
      </c>
      <c r="F471" s="36">
        <v>4.5030439010582617E-2</v>
      </c>
      <c r="G471" s="36">
        <v>0.17574654351763719</v>
      </c>
      <c r="H471" s="36">
        <f ca="1">Tabel_Core.accdb3[[#This Row],[Indicator]]-SUM(Tabel_Core.accdb3[[#This Row],[Money market]:[Banking sector]])</f>
        <v>-0.1014910198132814</v>
      </c>
    </row>
    <row r="472" spans="1:8" x14ac:dyDescent="0.25">
      <c r="A472" s="4">
        <v>40895</v>
      </c>
      <c r="B472" s="36">
        <v>0.36426088720610711</v>
      </c>
      <c r="C472" s="36">
        <v>6.1445828216347267E-2</v>
      </c>
      <c r="D472" s="36">
        <v>8.7658445283171155E-2</v>
      </c>
      <c r="E472" s="36">
        <v>9.5933350806844953E-2</v>
      </c>
      <c r="F472" s="36">
        <v>5.531806823279619E-2</v>
      </c>
      <c r="G472" s="36">
        <v>0.17523744029599334</v>
      </c>
      <c r="H472" s="36">
        <f ca="1">Tabel_Core.accdb3[[#This Row],[Indicator]]-SUM(Tabel_Core.accdb3[[#This Row],[Money market]:[Banking sector]])</f>
        <v>-0.11133224562904581</v>
      </c>
    </row>
    <row r="473" spans="1:8" x14ac:dyDescent="0.25">
      <c r="A473" s="4">
        <v>40902</v>
      </c>
      <c r="B473" s="36">
        <v>0.31410297385888586</v>
      </c>
      <c r="C473" s="36">
        <v>5.6744257371659931E-2</v>
      </c>
      <c r="D473" s="36">
        <v>7.6644463100981428E-2</v>
      </c>
      <c r="E473" s="36">
        <v>8.0080050381859141E-2</v>
      </c>
      <c r="F473" s="36">
        <v>4.6477809001690726E-2</v>
      </c>
      <c r="G473" s="36">
        <v>0.15450941344972577</v>
      </c>
      <c r="H473" s="36">
        <f ca="1">Tabel_Core.accdb3[[#This Row],[Indicator]]-SUM(Tabel_Core.accdb3[[#This Row],[Money market]:[Banking sector]])</f>
        <v>-0.10035301944703112</v>
      </c>
    </row>
    <row r="474" spans="1:8" x14ac:dyDescent="0.25">
      <c r="A474" s="4">
        <v>40909</v>
      </c>
      <c r="B474" s="36">
        <v>0.25510743508435135</v>
      </c>
      <c r="C474" s="36">
        <v>4.7220624416554641E-2</v>
      </c>
      <c r="D474" s="36">
        <v>6.7084026866847918E-2</v>
      </c>
      <c r="E474" s="36">
        <v>6.2076497364067736E-2</v>
      </c>
      <c r="F474" s="36">
        <v>3.6413945058105468E-2</v>
      </c>
      <c r="G474" s="36">
        <v>0.12962238160907505</v>
      </c>
      <c r="H474" s="36">
        <f ca="1">Tabel_Core.accdb3[[#This Row],[Indicator]]-SUM(Tabel_Core.accdb3[[#This Row],[Money market]:[Banking sector]])</f>
        <v>-8.7310040230299479E-2</v>
      </c>
    </row>
    <row r="475" spans="1:8" x14ac:dyDescent="0.25">
      <c r="A475" s="4">
        <v>40916</v>
      </c>
      <c r="B475" s="36">
        <v>0.26338650710192002</v>
      </c>
      <c r="C475" s="36">
        <v>4.7590746912770931E-2</v>
      </c>
      <c r="D475" s="36">
        <v>6.3431659310146077E-2</v>
      </c>
      <c r="E475" s="36">
        <v>7.7955954888284829E-2</v>
      </c>
      <c r="F475" s="36">
        <v>4.3043443754256228E-2</v>
      </c>
      <c r="G475" s="36">
        <v>0.1323688813071279</v>
      </c>
      <c r="H475" s="36">
        <f ca="1">Tabel_Core.accdb3[[#This Row],[Indicator]]-SUM(Tabel_Core.accdb3[[#This Row],[Money market]:[Banking sector]])</f>
        <v>-0.10100417907066594</v>
      </c>
    </row>
    <row r="476" spans="1:8" x14ac:dyDescent="0.25">
      <c r="A476" s="4">
        <v>40923</v>
      </c>
      <c r="B476" s="36">
        <v>0.24055714985340088</v>
      </c>
      <c r="C476" s="36">
        <v>4.3613744099764269E-2</v>
      </c>
      <c r="D476" s="36">
        <v>5.6296907136625787E-2</v>
      </c>
      <c r="E476" s="36">
        <v>7.078516507950712E-2</v>
      </c>
      <c r="F476" s="36">
        <v>3.971439882410048E-2</v>
      </c>
      <c r="G476" s="36">
        <v>0.12788507080910538</v>
      </c>
      <c r="H476" s="36">
        <f ca="1">Tabel_Core.accdb3[[#This Row],[Indicator]]-SUM(Tabel_Core.accdb3[[#This Row],[Money market]:[Banking sector]])</f>
        <v>-9.7738136095702199E-2</v>
      </c>
    </row>
    <row r="477" spans="1:8" x14ac:dyDescent="0.25">
      <c r="A477" s="4">
        <v>40930</v>
      </c>
      <c r="B477" s="36">
        <v>0.25241735201933907</v>
      </c>
      <c r="C477" s="36">
        <v>4.2974691692687278E-2</v>
      </c>
      <c r="D477" s="36">
        <v>6.3153191515977272E-2</v>
      </c>
      <c r="E477" s="36">
        <v>6.8867345467010441E-2</v>
      </c>
      <c r="F477" s="36">
        <v>4.9422341129391381E-2</v>
      </c>
      <c r="G477" s="36">
        <v>0.13742420451894774</v>
      </c>
      <c r="H477" s="36">
        <f ca="1">Tabel_Core.accdb3[[#This Row],[Indicator]]-SUM(Tabel_Core.accdb3[[#This Row],[Money market]:[Banking sector]])</f>
        <v>-0.10942442230467503</v>
      </c>
    </row>
    <row r="478" spans="1:8" x14ac:dyDescent="0.25">
      <c r="A478" s="4">
        <v>40937</v>
      </c>
      <c r="B478" s="36">
        <v>0.27669567633990955</v>
      </c>
      <c r="C478" s="36">
        <v>4.5812489607611043E-2</v>
      </c>
      <c r="D478" s="36">
        <v>6.8836873341898322E-2</v>
      </c>
      <c r="E478" s="36">
        <v>7.4422716436657155E-2</v>
      </c>
      <c r="F478" s="36">
        <v>5.7180975756084398E-2</v>
      </c>
      <c r="G478" s="36">
        <v>0.15678541099849264</v>
      </c>
      <c r="H478" s="36">
        <f ca="1">Tabel_Core.accdb3[[#This Row],[Indicator]]-SUM(Tabel_Core.accdb3[[#This Row],[Money market]:[Banking sector]])</f>
        <v>-0.12634278980083402</v>
      </c>
    </row>
    <row r="479" spans="1:8" x14ac:dyDescent="0.25">
      <c r="A479" s="4">
        <v>40944</v>
      </c>
      <c r="B479" s="36">
        <v>0.25654268700082528</v>
      </c>
      <c r="C479" s="36">
        <v>3.9036616882658769E-2</v>
      </c>
      <c r="D479" s="36">
        <v>7.2640075824461497E-2</v>
      </c>
      <c r="E479" s="36">
        <v>6.8450508107520985E-2</v>
      </c>
      <c r="F479" s="36">
        <v>5.3984189873741206E-2</v>
      </c>
      <c r="G479" s="36">
        <v>0.14835008555402757</v>
      </c>
      <c r="H479" s="36">
        <f ca="1">Tabel_Core.accdb3[[#This Row],[Indicator]]-SUM(Tabel_Core.accdb3[[#This Row],[Money market]:[Banking sector]])</f>
        <v>-0.12591878924158473</v>
      </c>
    </row>
    <row r="480" spans="1:8" x14ac:dyDescent="0.25">
      <c r="A480" s="4">
        <v>40951</v>
      </c>
      <c r="B480" s="36">
        <v>0.25010888729147196</v>
      </c>
      <c r="C480" s="36">
        <v>3.9546066049573406E-2</v>
      </c>
      <c r="D480" s="36">
        <v>7.6885367733082702E-2</v>
      </c>
      <c r="E480" s="36">
        <v>6.266139318130759E-2</v>
      </c>
      <c r="F480" s="36">
        <v>4.8997788803511459E-2</v>
      </c>
      <c r="G480" s="36">
        <v>0.15042220810488527</v>
      </c>
      <c r="H480" s="36">
        <f ca="1">Tabel_Core.accdb3[[#This Row],[Indicator]]-SUM(Tabel_Core.accdb3[[#This Row],[Money market]:[Banking sector]])</f>
        <v>-0.12840393658088844</v>
      </c>
    </row>
    <row r="481" spans="1:8" x14ac:dyDescent="0.25">
      <c r="A481" s="4">
        <v>40958</v>
      </c>
      <c r="B481" s="36">
        <v>0.2359697884670533</v>
      </c>
      <c r="C481" s="36">
        <v>4.1721932829164143E-2</v>
      </c>
      <c r="D481" s="36">
        <v>7.5277370303578672E-2</v>
      </c>
      <c r="E481" s="36">
        <v>6.6874043295964136E-2</v>
      </c>
      <c r="F481" s="36">
        <v>3.8744606488826001E-2</v>
      </c>
      <c r="G481" s="36">
        <v>0.14812035019611125</v>
      </c>
      <c r="H481" s="36">
        <f ca="1">Tabel_Core.accdb3[[#This Row],[Indicator]]-SUM(Tabel_Core.accdb3[[#This Row],[Money market]:[Banking sector]])</f>
        <v>-0.1347685146465909</v>
      </c>
    </row>
    <row r="482" spans="1:8" x14ac:dyDescent="0.25">
      <c r="A482" s="4">
        <v>40965</v>
      </c>
      <c r="B482" s="36">
        <v>0.20405077315008172</v>
      </c>
      <c r="C482" s="36">
        <v>3.9024163374284063E-2</v>
      </c>
      <c r="D482" s="36">
        <v>6.8686186409183142E-2</v>
      </c>
      <c r="E482" s="36">
        <v>6.2614557473278862E-2</v>
      </c>
      <c r="F482" s="36">
        <v>3.57003594303682E-2</v>
      </c>
      <c r="G482" s="36">
        <v>0.13091179262413072</v>
      </c>
      <c r="H482" s="36">
        <f ca="1">Tabel_Core.accdb3[[#This Row],[Indicator]]-SUM(Tabel_Core.accdb3[[#This Row],[Money market]:[Banking sector]])</f>
        <v>-0.13288628616116324</v>
      </c>
    </row>
    <row r="483" spans="1:8" x14ac:dyDescent="0.25">
      <c r="A483" s="4">
        <v>40972</v>
      </c>
      <c r="B483" s="36">
        <v>0.20060828330988317</v>
      </c>
      <c r="C483" s="36">
        <v>4.6369205765609801E-2</v>
      </c>
      <c r="D483" s="36">
        <v>6.9616093193575118E-2</v>
      </c>
      <c r="E483" s="36">
        <v>5.4455698599828066E-2</v>
      </c>
      <c r="F483" s="36">
        <v>3.3758796764166904E-2</v>
      </c>
      <c r="G483" s="36">
        <v>0.13865355765282131</v>
      </c>
      <c r="H483" s="36">
        <f ca="1">Tabel_Core.accdb3[[#This Row],[Indicator]]-SUM(Tabel_Core.accdb3[[#This Row],[Money market]:[Banking sector]])</f>
        <v>-0.14224506866611802</v>
      </c>
    </row>
    <row r="484" spans="1:8" x14ac:dyDescent="0.25">
      <c r="A484" s="4">
        <v>40979</v>
      </c>
      <c r="B484" s="36">
        <v>0.19216557214765773</v>
      </c>
      <c r="C484" s="36">
        <v>5.2866103699276988E-2</v>
      </c>
      <c r="D484" s="36">
        <v>6.4510709796500518E-2</v>
      </c>
      <c r="E484" s="36">
        <v>6.1754155773789808E-2</v>
      </c>
      <c r="F484" s="36">
        <v>3.6429232694973723E-2</v>
      </c>
      <c r="G484" s="36">
        <v>0.13415823143822719</v>
      </c>
      <c r="H484" s="36">
        <f ca="1">Tabel_Core.accdb3[[#This Row],[Indicator]]-SUM(Tabel_Core.accdb3[[#This Row],[Money market]:[Banking sector]])</f>
        <v>-0.15755286125511048</v>
      </c>
    </row>
    <row r="485" spans="1:8" x14ac:dyDescent="0.25">
      <c r="A485" s="4">
        <v>40986</v>
      </c>
      <c r="B485" s="36">
        <v>0.1882087602745019</v>
      </c>
      <c r="C485" s="36">
        <v>5.7364294549283379E-2</v>
      </c>
      <c r="D485" s="36">
        <v>6.7245470089469184E-2</v>
      </c>
      <c r="E485" s="36">
        <v>5.129723687652446E-2</v>
      </c>
      <c r="F485" s="36">
        <v>4.6780628821262327E-2</v>
      </c>
      <c r="G485" s="36">
        <v>0.12913866084857872</v>
      </c>
      <c r="H485" s="36">
        <f ca="1">Tabel_Core.accdb3[[#This Row],[Indicator]]-SUM(Tabel_Core.accdb3[[#This Row],[Money market]:[Banking sector]])</f>
        <v>-0.1636175309106162</v>
      </c>
    </row>
    <row r="486" spans="1:8" x14ac:dyDescent="0.25">
      <c r="A486" s="4">
        <v>40993</v>
      </c>
      <c r="B486" s="36">
        <v>0.19014725911049732</v>
      </c>
      <c r="C486" s="36">
        <v>6.16266913239596E-2</v>
      </c>
      <c r="D486" s="36">
        <v>6.9849020728055905E-2</v>
      </c>
      <c r="E486" s="36">
        <v>4.6829201521460445E-2</v>
      </c>
      <c r="F486" s="36">
        <v>4.0799531241735805E-2</v>
      </c>
      <c r="G486" s="36">
        <v>0.13267117798389949</v>
      </c>
      <c r="H486" s="36">
        <f ca="1">Tabel_Core.accdb3[[#This Row],[Indicator]]-SUM(Tabel_Core.accdb3[[#This Row],[Money market]:[Banking sector]])</f>
        <v>-0.16162836368861391</v>
      </c>
    </row>
    <row r="487" spans="1:8" x14ac:dyDescent="0.25">
      <c r="A487" s="4">
        <v>41000</v>
      </c>
      <c r="B487" s="36">
        <v>0.18875282960583753</v>
      </c>
      <c r="C487" s="36">
        <v>6.6475408044055634E-2</v>
      </c>
      <c r="D487" s="36">
        <v>6.9625894357579446E-2</v>
      </c>
      <c r="E487" s="36">
        <v>5.426346012633794E-2</v>
      </c>
      <c r="F487" s="36">
        <v>3.8978543677450676E-2</v>
      </c>
      <c r="G487" s="36">
        <v>0.13603359508609239</v>
      </c>
      <c r="H487" s="36">
        <f ca="1">Tabel_Core.accdb3[[#This Row],[Indicator]]-SUM(Tabel_Core.accdb3[[#This Row],[Money market]:[Banking sector]])</f>
        <v>-0.17662407168567859</v>
      </c>
    </row>
    <row r="488" spans="1:8" x14ac:dyDescent="0.25">
      <c r="A488" s="4">
        <v>41007</v>
      </c>
      <c r="B488" s="36">
        <v>0.18216529561827843</v>
      </c>
      <c r="C488" s="36">
        <v>6.2523809309804307E-2</v>
      </c>
      <c r="D488" s="36">
        <v>6.9253813272168049E-2</v>
      </c>
      <c r="E488" s="36">
        <v>5.4020822248195377E-2</v>
      </c>
      <c r="F488" s="36">
        <v>3.46327909426477E-2</v>
      </c>
      <c r="G488" s="36">
        <v>0.13791363677107527</v>
      </c>
      <c r="H488" s="36">
        <f ca="1">Tabel_Core.accdb3[[#This Row],[Indicator]]-SUM(Tabel_Core.accdb3[[#This Row],[Money market]:[Banking sector]])</f>
        <v>-0.17617957692561226</v>
      </c>
    </row>
    <row r="489" spans="1:8" x14ac:dyDescent="0.25">
      <c r="A489" s="4">
        <v>41014</v>
      </c>
      <c r="B489" s="36">
        <v>0.17078506681538114</v>
      </c>
      <c r="C489" s="36">
        <v>5.5895007773406176E-2</v>
      </c>
      <c r="D489" s="36">
        <v>6.5829836544143899E-2</v>
      </c>
      <c r="E489" s="36">
        <v>5.5733085725282974E-2</v>
      </c>
      <c r="F489" s="36">
        <v>2.4970301173122052E-2</v>
      </c>
      <c r="G489" s="36">
        <v>0.13688647657394856</v>
      </c>
      <c r="H489" s="36">
        <f ca="1">Tabel_Core.accdb3[[#This Row],[Indicator]]-SUM(Tabel_Core.accdb3[[#This Row],[Money market]:[Banking sector]])</f>
        <v>-0.16852964097452255</v>
      </c>
    </row>
    <row r="490" spans="1:8" x14ac:dyDescent="0.25">
      <c r="A490" s="4">
        <v>41021</v>
      </c>
      <c r="B490" s="36">
        <v>0.16371409770416886</v>
      </c>
      <c r="C490" s="36">
        <v>5.93683992032926E-2</v>
      </c>
      <c r="D490" s="36">
        <v>6.2793449296452433E-2</v>
      </c>
      <c r="E490" s="36">
        <v>6.0535968575672151E-2</v>
      </c>
      <c r="F490" s="36">
        <v>2.4051278166688953E-2</v>
      </c>
      <c r="G490" s="36">
        <v>0.13450116985319865</v>
      </c>
      <c r="H490" s="36">
        <f ca="1">Tabel_Core.accdb3[[#This Row],[Indicator]]-SUM(Tabel_Core.accdb3[[#This Row],[Money market]:[Banking sector]])</f>
        <v>-0.1775361673911359</v>
      </c>
    </row>
    <row r="491" spans="1:8" x14ac:dyDescent="0.25">
      <c r="A491" s="4">
        <v>41028</v>
      </c>
      <c r="B491" s="36">
        <v>0.13963949271304965</v>
      </c>
      <c r="C491" s="36">
        <v>4.9059235682553756E-2</v>
      </c>
      <c r="D491" s="36">
        <v>5.7498858105549652E-2</v>
      </c>
      <c r="E491" s="36">
        <v>4.7074964815882539E-2</v>
      </c>
      <c r="F491" s="36">
        <v>2.0061571883115834E-2</v>
      </c>
      <c r="G491" s="36">
        <v>0.11527136760032497</v>
      </c>
      <c r="H491" s="36">
        <f ca="1">Tabel_Core.accdb3[[#This Row],[Indicator]]-SUM(Tabel_Core.accdb3[[#This Row],[Money market]:[Banking sector]])</f>
        <v>-0.14932650537437708</v>
      </c>
    </row>
    <row r="492" spans="1:8" x14ac:dyDescent="0.25">
      <c r="A492" s="4">
        <v>41035</v>
      </c>
      <c r="B492" s="36">
        <v>0.13933552051149112</v>
      </c>
      <c r="C492" s="36">
        <v>5.0832174765886126E-2</v>
      </c>
      <c r="D492" s="36">
        <v>5.8176504815240213E-2</v>
      </c>
      <c r="E492" s="36">
        <v>3.8664279291528089E-2</v>
      </c>
      <c r="F492" s="36">
        <v>1.707767760035972E-2</v>
      </c>
      <c r="G492" s="36">
        <v>0.11470305428474975</v>
      </c>
      <c r="H492" s="36">
        <f ca="1">Tabel_Core.accdb3[[#This Row],[Indicator]]-SUM(Tabel_Core.accdb3[[#This Row],[Money market]:[Banking sector]])</f>
        <v>-0.14011817024627277</v>
      </c>
    </row>
    <row r="493" spans="1:8" x14ac:dyDescent="0.25">
      <c r="A493" s="4">
        <v>41042</v>
      </c>
      <c r="B493" s="36">
        <v>0.14096138070592701</v>
      </c>
      <c r="C493" s="36">
        <v>5.2125127738413067E-2</v>
      </c>
      <c r="D493" s="36">
        <v>5.9578025694774481E-2</v>
      </c>
      <c r="E493" s="36">
        <v>4.1729432435805819E-2</v>
      </c>
      <c r="F493" s="36">
        <v>1.7853649273678808E-2</v>
      </c>
      <c r="G493" s="36">
        <v>0.12302009071567752</v>
      </c>
      <c r="H493" s="36">
        <f ca="1">Tabel_Core.accdb3[[#This Row],[Indicator]]-SUM(Tabel_Core.accdb3[[#This Row],[Money market]:[Banking sector]])</f>
        <v>-0.1533449451524227</v>
      </c>
    </row>
    <row r="494" spans="1:8" x14ac:dyDescent="0.25">
      <c r="A494" s="4">
        <v>41049</v>
      </c>
      <c r="B494" s="36">
        <v>0.14545468739024284</v>
      </c>
      <c r="C494" s="36">
        <v>5.0686098412629478E-2</v>
      </c>
      <c r="D494" s="36">
        <v>6.6203960579174825E-2</v>
      </c>
      <c r="E494" s="36">
        <v>4.4503107387513632E-2</v>
      </c>
      <c r="F494" s="36">
        <v>3.1258937799791248E-2</v>
      </c>
      <c r="G494" s="36">
        <v>0.13557928731037316</v>
      </c>
      <c r="H494" s="36">
        <f ca="1">Tabel_Core.accdb3[[#This Row],[Indicator]]-SUM(Tabel_Core.accdb3[[#This Row],[Money market]:[Banking sector]])</f>
        <v>-0.18277670409923949</v>
      </c>
    </row>
    <row r="495" spans="1:8" x14ac:dyDescent="0.25">
      <c r="A495" s="4">
        <v>41056</v>
      </c>
      <c r="B495" s="36">
        <v>0.15963192431500206</v>
      </c>
      <c r="C495" s="36">
        <v>6.0336788456449506E-2</v>
      </c>
      <c r="D495" s="36">
        <v>7.061273270308277E-2</v>
      </c>
      <c r="E495" s="36">
        <v>5.4287926371887257E-2</v>
      </c>
      <c r="F495" s="36">
        <v>4.1244592813664639E-2</v>
      </c>
      <c r="G495" s="36">
        <v>0.15646803896528175</v>
      </c>
      <c r="H495" s="36">
        <f ca="1">Tabel_Core.accdb3[[#This Row],[Indicator]]-SUM(Tabel_Core.accdb3[[#This Row],[Money market]:[Banking sector]])</f>
        <v>-0.22331815499536389</v>
      </c>
    </row>
    <row r="496" spans="1:8" x14ac:dyDescent="0.25">
      <c r="A496" s="4">
        <v>41063</v>
      </c>
      <c r="B496" s="36">
        <v>0.17058130541081581</v>
      </c>
      <c r="C496" s="36">
        <v>6.4430375936196729E-2</v>
      </c>
      <c r="D496" s="36">
        <v>7.8382273113686354E-2</v>
      </c>
      <c r="E496" s="36">
        <v>7.5489229806411623E-2</v>
      </c>
      <c r="F496" s="36">
        <v>4.5011243496614284E-2</v>
      </c>
      <c r="G496" s="36">
        <v>0.17122345233220096</v>
      </c>
      <c r="H496" s="36">
        <f ca="1">Tabel_Core.accdb3[[#This Row],[Indicator]]-SUM(Tabel_Core.accdb3[[#This Row],[Money market]:[Banking sector]])</f>
        <v>-0.26395526927429414</v>
      </c>
    </row>
    <row r="497" spans="1:8" x14ac:dyDescent="0.25">
      <c r="A497" s="4">
        <v>41070</v>
      </c>
      <c r="B497" s="36">
        <v>0.18421818237691134</v>
      </c>
      <c r="C497" s="36">
        <v>7.1184156758834799E-2</v>
      </c>
      <c r="D497" s="36">
        <v>8.2823257794606364E-2</v>
      </c>
      <c r="E497" s="36">
        <v>9.7517028421502311E-2</v>
      </c>
      <c r="F497" s="36">
        <v>5.4284931216697155E-2</v>
      </c>
      <c r="G497" s="36">
        <v>0.18002026845651839</v>
      </c>
      <c r="H497" s="36">
        <f ca="1">Tabel_Core.accdb3[[#This Row],[Indicator]]-SUM(Tabel_Core.accdb3[[#This Row],[Money market]:[Banking sector]])</f>
        <v>-0.30161146027124763</v>
      </c>
    </row>
    <row r="498" spans="1:8" x14ac:dyDescent="0.25">
      <c r="A498" s="4">
        <v>41077</v>
      </c>
      <c r="B498" s="36">
        <v>0.1939221814992656</v>
      </c>
      <c r="C498" s="36">
        <v>7.364478718905916E-2</v>
      </c>
      <c r="D498" s="36">
        <v>8.1602763126976466E-2</v>
      </c>
      <c r="E498" s="36">
        <v>0.10464830157805843</v>
      </c>
      <c r="F498" s="36">
        <v>4.9181050496866628E-2</v>
      </c>
      <c r="G498" s="36">
        <v>0.1813635895364529</v>
      </c>
      <c r="H498" s="36">
        <f ca="1">Tabel_Core.accdb3[[#This Row],[Indicator]]-SUM(Tabel_Core.accdb3[[#This Row],[Money market]:[Banking sector]])</f>
        <v>-0.29651831042814797</v>
      </c>
    </row>
    <row r="499" spans="1:8" x14ac:dyDescent="0.25">
      <c r="A499" s="4">
        <v>41084</v>
      </c>
      <c r="B499" s="36">
        <v>0.19450379827578054</v>
      </c>
      <c r="C499" s="36">
        <v>7.2954671646499686E-2</v>
      </c>
      <c r="D499" s="36">
        <v>8.3364891207096087E-2</v>
      </c>
      <c r="E499" s="36">
        <v>0.10657403690415225</v>
      </c>
      <c r="F499" s="36">
        <v>4.6675681816676112E-2</v>
      </c>
      <c r="G499" s="36">
        <v>0.16981462565080932</v>
      </c>
      <c r="H499" s="36">
        <f ca="1">Tabel_Core.accdb3[[#This Row],[Indicator]]-SUM(Tabel_Core.accdb3[[#This Row],[Money market]:[Banking sector]])</f>
        <v>-0.28488010894945281</v>
      </c>
    </row>
    <row r="500" spans="1:8" x14ac:dyDescent="0.25">
      <c r="A500" s="4">
        <v>41091</v>
      </c>
      <c r="B500" s="36">
        <v>0.20313889110102895</v>
      </c>
      <c r="C500" s="36">
        <v>7.0892329460004164E-2</v>
      </c>
      <c r="D500" s="36">
        <v>8.6853074699931601E-2</v>
      </c>
      <c r="E500" s="36">
        <v>0.10722121470787915</v>
      </c>
      <c r="F500" s="36">
        <v>5.2758805898444339E-2</v>
      </c>
      <c r="G500" s="36">
        <v>0.1678767356747472</v>
      </c>
      <c r="H500" s="36">
        <f ca="1">Tabel_Core.accdb3[[#This Row],[Indicator]]-SUM(Tabel_Core.accdb3[[#This Row],[Money market]:[Banking sector]])</f>
        <v>-0.28246326933997751</v>
      </c>
    </row>
    <row r="501" spans="1:8" x14ac:dyDescent="0.25">
      <c r="A501" s="4">
        <v>41098</v>
      </c>
      <c r="B501" s="36">
        <v>0.19271631276293014</v>
      </c>
      <c r="C501" s="36">
        <v>7.0852997632737433E-2</v>
      </c>
      <c r="D501" s="36">
        <v>8.5774816937854798E-2</v>
      </c>
      <c r="E501" s="36">
        <v>8.9841805499371666E-2</v>
      </c>
      <c r="F501" s="36">
        <v>5.6707068150487247E-2</v>
      </c>
      <c r="G501" s="36">
        <v>0.14827779272981639</v>
      </c>
      <c r="H501" s="36">
        <f ca="1">Tabel_Core.accdb3[[#This Row],[Indicator]]-SUM(Tabel_Core.accdb3[[#This Row],[Money market]:[Banking sector]])</f>
        <v>-0.25873816818733741</v>
      </c>
    </row>
    <row r="502" spans="1:8" x14ac:dyDescent="0.25">
      <c r="A502" s="4">
        <v>41105</v>
      </c>
      <c r="B502" s="36">
        <v>0.17700643487091822</v>
      </c>
      <c r="C502" s="36">
        <v>6.4377708522558738E-2</v>
      </c>
      <c r="D502" s="36">
        <v>8.1610637490218491E-2</v>
      </c>
      <c r="E502" s="36">
        <v>7.9385111091528751E-2</v>
      </c>
      <c r="F502" s="36">
        <v>5.175300276059417E-2</v>
      </c>
      <c r="G502" s="36">
        <v>0.1310480932689807</v>
      </c>
      <c r="H502" s="36">
        <f ca="1">Tabel_Core.accdb3[[#This Row],[Indicator]]-SUM(Tabel_Core.accdb3[[#This Row],[Money market]:[Banking sector]])</f>
        <v>-0.23116811826296263</v>
      </c>
    </row>
    <row r="503" spans="1:8" x14ac:dyDescent="0.25">
      <c r="A503" s="4">
        <v>41112</v>
      </c>
      <c r="B503" s="36">
        <v>0.17701487115989412</v>
      </c>
      <c r="C503" s="36">
        <v>6.0532933786820405E-2</v>
      </c>
      <c r="D503" s="36">
        <v>7.9813621056926368E-2</v>
      </c>
      <c r="E503" s="36">
        <v>7.4803956891093593E-2</v>
      </c>
      <c r="F503" s="36">
        <v>4.9969958581172355E-2</v>
      </c>
      <c r="G503" s="36">
        <v>0.13296608675025529</v>
      </c>
      <c r="H503" s="36">
        <f ca="1">Tabel_Core.accdb3[[#This Row],[Indicator]]-SUM(Tabel_Core.accdb3[[#This Row],[Money market]:[Banking sector]])</f>
        <v>-0.22107168590637388</v>
      </c>
    </row>
    <row r="504" spans="1:8" x14ac:dyDescent="0.25">
      <c r="A504" s="4">
        <v>41119</v>
      </c>
      <c r="B504" s="36">
        <v>0.16085165831657305</v>
      </c>
      <c r="C504" s="36">
        <v>6.1508915909148601E-2</v>
      </c>
      <c r="D504" s="36">
        <v>7.5169651472652421E-2</v>
      </c>
      <c r="E504" s="36">
        <v>6.1847214280988133E-2</v>
      </c>
      <c r="F504" s="36">
        <v>5.2088713450096441E-2</v>
      </c>
      <c r="G504" s="36">
        <v>0.11676925175937185</v>
      </c>
      <c r="H504" s="36">
        <f ca="1">Tabel_Core.accdb3[[#This Row],[Indicator]]-SUM(Tabel_Core.accdb3[[#This Row],[Money market]:[Banking sector]])</f>
        <v>-0.20653208855568439</v>
      </c>
    </row>
    <row r="505" spans="1:8" x14ac:dyDescent="0.25">
      <c r="A505" s="4">
        <v>41126</v>
      </c>
      <c r="B505" s="36">
        <v>0.17045665848034719</v>
      </c>
      <c r="C505" s="36">
        <v>5.7082671085181017E-2</v>
      </c>
      <c r="D505" s="36">
        <v>7.5935531039049695E-2</v>
      </c>
      <c r="E505" s="36">
        <v>5.7011300326369779E-2</v>
      </c>
      <c r="F505" s="36">
        <v>5.3061608142656251E-2</v>
      </c>
      <c r="G505" s="36">
        <v>0.13093070669528484</v>
      </c>
      <c r="H505" s="36">
        <f ca="1">Tabel_Core.accdb3[[#This Row],[Indicator]]-SUM(Tabel_Core.accdb3[[#This Row],[Money market]:[Banking sector]])</f>
        <v>-0.20356515880819437</v>
      </c>
    </row>
    <row r="506" spans="1:8" x14ac:dyDescent="0.25">
      <c r="A506" s="4">
        <v>41133</v>
      </c>
      <c r="B506" s="36">
        <v>0.18771509239352335</v>
      </c>
      <c r="C506" s="36">
        <v>5.8748430840902602E-2</v>
      </c>
      <c r="D506" s="36">
        <v>8.2300060975927361E-2</v>
      </c>
      <c r="E506" s="36">
        <v>5.5624191492101356E-2</v>
      </c>
      <c r="F506" s="36">
        <v>5.6864599610720198E-2</v>
      </c>
      <c r="G506" s="36">
        <v>0.14716875062689544</v>
      </c>
      <c r="H506" s="36">
        <f ca="1">Tabel_Core.accdb3[[#This Row],[Indicator]]-SUM(Tabel_Core.accdb3[[#This Row],[Money market]:[Banking sector]])</f>
        <v>-0.21299094115302358</v>
      </c>
    </row>
    <row r="507" spans="1:8" x14ac:dyDescent="0.25">
      <c r="A507" s="4">
        <v>41140</v>
      </c>
      <c r="B507" s="36">
        <v>0.1859696470883091</v>
      </c>
      <c r="C507" s="36">
        <v>5.9892197098937269E-2</v>
      </c>
      <c r="D507" s="36">
        <v>8.249230668330447E-2</v>
      </c>
      <c r="E507" s="36">
        <v>5.9605994916034105E-2</v>
      </c>
      <c r="F507" s="36">
        <v>5.7482687491001536E-2</v>
      </c>
      <c r="G507" s="36">
        <v>0.14941310257419074</v>
      </c>
      <c r="H507" s="36">
        <f ca="1">Tabel_Core.accdb3[[#This Row],[Indicator]]-SUM(Tabel_Core.accdb3[[#This Row],[Money market]:[Banking sector]])</f>
        <v>-0.22291664167515901</v>
      </c>
    </row>
    <row r="508" spans="1:8" x14ac:dyDescent="0.25">
      <c r="A508" s="4">
        <v>41147</v>
      </c>
      <c r="B508" s="36">
        <v>0.18723801827349551</v>
      </c>
      <c r="C508" s="36">
        <v>6.0480448500077819E-2</v>
      </c>
      <c r="D508" s="36">
        <v>8.2809034315369567E-2</v>
      </c>
      <c r="E508" s="36">
        <v>5.7347366289361656E-2</v>
      </c>
      <c r="F508" s="36">
        <v>5.3070317115443556E-2</v>
      </c>
      <c r="G508" s="36">
        <v>0.15234460799285227</v>
      </c>
      <c r="H508" s="36">
        <f ca="1">Tabel_Core.accdb3[[#This Row],[Indicator]]-SUM(Tabel_Core.accdb3[[#This Row],[Money market]:[Banking sector]])</f>
        <v>-0.21881375593960939</v>
      </c>
    </row>
    <row r="509" spans="1:8" x14ac:dyDescent="0.25">
      <c r="A509" s="4">
        <v>41154</v>
      </c>
      <c r="B509" s="36">
        <v>0.16151100303078181</v>
      </c>
      <c r="C509" s="36">
        <v>5.7437913329554939E-2</v>
      </c>
      <c r="D509" s="36">
        <v>7.4576382994673479E-2</v>
      </c>
      <c r="E509" s="36">
        <v>5.7293846722378056E-2</v>
      </c>
      <c r="F509" s="36">
        <v>4.0023042009796408E-2</v>
      </c>
      <c r="G509" s="36">
        <v>0.13238454450214571</v>
      </c>
      <c r="H509" s="36">
        <f ca="1">Tabel_Core.accdb3[[#This Row],[Indicator]]-SUM(Tabel_Core.accdb3[[#This Row],[Money market]:[Banking sector]])</f>
        <v>-0.20020472652776677</v>
      </c>
    </row>
    <row r="510" spans="1:8" x14ac:dyDescent="0.25">
      <c r="A510" s="4">
        <v>41161</v>
      </c>
      <c r="B510" s="36">
        <v>0.1425501076337867</v>
      </c>
      <c r="C510" s="36">
        <v>5.9748579509104296E-2</v>
      </c>
      <c r="D510" s="36">
        <v>7.2110987387608017E-2</v>
      </c>
      <c r="E510" s="36">
        <v>6.8182155649966797E-2</v>
      </c>
      <c r="F510" s="36">
        <v>4.1612047182075028E-2</v>
      </c>
      <c r="G510" s="36">
        <v>0.11594801288683024</v>
      </c>
      <c r="H510" s="36">
        <f ca="1">Tabel_Core.accdb3[[#This Row],[Indicator]]-SUM(Tabel_Core.accdb3[[#This Row],[Money market]:[Banking sector]])</f>
        <v>-0.2150516749817977</v>
      </c>
    </row>
    <row r="511" spans="1:8" x14ac:dyDescent="0.25">
      <c r="A511" s="4">
        <v>41168</v>
      </c>
      <c r="B511" s="36">
        <v>0.1448268570401211</v>
      </c>
      <c r="C511" s="36">
        <v>6.1654875962493305E-2</v>
      </c>
      <c r="D511" s="36">
        <v>7.4974424341280474E-2</v>
      </c>
      <c r="E511" s="36">
        <v>6.7299773532703749E-2</v>
      </c>
      <c r="F511" s="36">
        <v>4.9735611691233222E-2</v>
      </c>
      <c r="G511" s="36">
        <v>0.11403703048105053</v>
      </c>
      <c r="H511" s="36">
        <f ca="1">Tabel_Core.accdb3[[#This Row],[Indicator]]-SUM(Tabel_Core.accdb3[[#This Row],[Money market]:[Banking sector]])</f>
        <v>-0.22287485896864018</v>
      </c>
    </row>
    <row r="512" spans="1:8" x14ac:dyDescent="0.25">
      <c r="A512" s="4">
        <v>41175</v>
      </c>
      <c r="B512" s="36">
        <v>0.13109800453145698</v>
      </c>
      <c r="C512" s="36">
        <v>5.6535471792203321E-2</v>
      </c>
      <c r="D512" s="36">
        <v>6.8991350546180746E-2</v>
      </c>
      <c r="E512" s="36">
        <v>6.3314573116262554E-2</v>
      </c>
      <c r="F512" s="36">
        <v>4.7659157120227322E-2</v>
      </c>
      <c r="G512" s="36">
        <v>0.10245534844260855</v>
      </c>
      <c r="H512" s="36">
        <f ca="1">Tabel_Core.accdb3[[#This Row],[Indicator]]-SUM(Tabel_Core.accdb3[[#This Row],[Money market]:[Banking sector]])</f>
        <v>-0.20785789648602554</v>
      </c>
    </row>
    <row r="513" spans="1:8" x14ac:dyDescent="0.25">
      <c r="A513" s="4">
        <v>41182</v>
      </c>
      <c r="B513" s="36">
        <v>0.1359543212240843</v>
      </c>
      <c r="C513" s="36">
        <v>5.887452746498717E-2</v>
      </c>
      <c r="D513" s="36">
        <v>6.9254879328623509E-2</v>
      </c>
      <c r="E513" s="36">
        <v>5.6122451495672569E-2</v>
      </c>
      <c r="F513" s="36">
        <v>4.5259725929761518E-2</v>
      </c>
      <c r="G513" s="36">
        <v>0.10043677821895866</v>
      </c>
      <c r="H513" s="36">
        <f ca="1">Tabel_Core.accdb3[[#This Row],[Indicator]]-SUM(Tabel_Core.accdb3[[#This Row],[Money market]:[Banking sector]])</f>
        <v>-0.19399404121391911</v>
      </c>
    </row>
    <row r="514" spans="1:8" x14ac:dyDescent="0.25">
      <c r="A514" s="4">
        <v>41189</v>
      </c>
      <c r="B514" s="36">
        <v>0.1316110175960104</v>
      </c>
      <c r="C514" s="36">
        <v>5.5261049710653709E-2</v>
      </c>
      <c r="D514" s="36">
        <v>6.4560015979742827E-2</v>
      </c>
      <c r="E514" s="36">
        <v>4.1497957309771252E-2</v>
      </c>
      <c r="F514" s="36">
        <v>4.2139378924790818E-2</v>
      </c>
      <c r="G514" s="36">
        <v>9.5112645535183268E-2</v>
      </c>
      <c r="H514" s="36">
        <f ca="1">Tabel_Core.accdb3[[#This Row],[Indicator]]-SUM(Tabel_Core.accdb3[[#This Row],[Money market]:[Banking sector]])</f>
        <v>-0.1669600298641315</v>
      </c>
    </row>
    <row r="515" spans="1:8" x14ac:dyDescent="0.25">
      <c r="A515" s="4">
        <v>41196</v>
      </c>
      <c r="B515" s="36">
        <v>0.11662447818518981</v>
      </c>
      <c r="C515" s="36">
        <v>4.9568022769698912E-2</v>
      </c>
      <c r="D515" s="36">
        <v>5.4917207227191296E-2</v>
      </c>
      <c r="E515" s="36">
        <v>3.1103428844475176E-2</v>
      </c>
      <c r="F515" s="36">
        <v>2.849034928400606E-2</v>
      </c>
      <c r="G515" s="36">
        <v>8.4897147312824439E-2</v>
      </c>
      <c r="H515" s="36">
        <f ca="1">Tabel_Core.accdb3[[#This Row],[Indicator]]-SUM(Tabel_Core.accdb3[[#This Row],[Money market]:[Banking sector]])</f>
        <v>-0.13235167725300609</v>
      </c>
    </row>
    <row r="516" spans="1:8" x14ac:dyDescent="0.25">
      <c r="A516" s="4">
        <v>41203</v>
      </c>
      <c r="B516" s="36">
        <v>0.11677587949221323</v>
      </c>
      <c r="C516" s="36">
        <v>4.8691517514580493E-2</v>
      </c>
      <c r="D516" s="36">
        <v>5.829839015725348E-2</v>
      </c>
      <c r="E516" s="36">
        <v>3.4526341484189246E-2</v>
      </c>
      <c r="F516" s="36">
        <v>2.7848830668677792E-2</v>
      </c>
      <c r="G516" s="36">
        <v>9.0065299482479003E-2</v>
      </c>
      <c r="H516" s="36">
        <f ca="1">Tabel_Core.accdb3[[#This Row],[Indicator]]-SUM(Tabel_Core.accdb3[[#This Row],[Money market]:[Banking sector]])</f>
        <v>-0.14265449981496681</v>
      </c>
    </row>
    <row r="517" spans="1:8" x14ac:dyDescent="0.25">
      <c r="A517" s="4">
        <v>41210</v>
      </c>
      <c r="B517" s="36">
        <v>0.12317957951666789</v>
      </c>
      <c r="C517" s="36">
        <v>5.5526993256820145E-2</v>
      </c>
      <c r="D517" s="36">
        <v>6.3939662030907993E-2</v>
      </c>
      <c r="E517" s="36">
        <v>4.7549473203659307E-2</v>
      </c>
      <c r="F517" s="36">
        <v>3.2105436466024755E-2</v>
      </c>
      <c r="G517" s="36">
        <v>0.10346368138415132</v>
      </c>
      <c r="H517" s="36">
        <f ca="1">Tabel_Core.accdb3[[#This Row],[Indicator]]-SUM(Tabel_Core.accdb3[[#This Row],[Money market]:[Banking sector]])</f>
        <v>-0.17940566682489564</v>
      </c>
    </row>
    <row r="518" spans="1:8" x14ac:dyDescent="0.25">
      <c r="A518" s="4">
        <v>41217</v>
      </c>
      <c r="B518" s="36">
        <v>0.13345883061234171</v>
      </c>
      <c r="C518" s="36">
        <v>5.7160614714990121E-2</v>
      </c>
      <c r="D518" s="36">
        <v>6.5449338004282945E-2</v>
      </c>
      <c r="E518" s="36">
        <v>5.4171180399993746E-2</v>
      </c>
      <c r="F518" s="36">
        <v>2.7064931808894976E-2</v>
      </c>
      <c r="G518" s="36">
        <v>0.12199084543286892</v>
      </c>
      <c r="H518" s="36">
        <f ca="1">Tabel_Core.accdb3[[#This Row],[Indicator]]-SUM(Tabel_Core.accdb3[[#This Row],[Money market]:[Banking sector]])</f>
        <v>-0.19237807974868898</v>
      </c>
    </row>
    <row r="519" spans="1:8" x14ac:dyDescent="0.25">
      <c r="A519" s="4">
        <v>41224</v>
      </c>
      <c r="B519" s="36">
        <v>0.13436394182077965</v>
      </c>
      <c r="C519" s="36">
        <v>6.2880441342133178E-2</v>
      </c>
      <c r="D519" s="36">
        <v>6.9523725584899554E-2</v>
      </c>
      <c r="E519" s="36">
        <v>6.7190242544344636E-2</v>
      </c>
      <c r="F519" s="36">
        <v>3.0602290906440364E-2</v>
      </c>
      <c r="G519" s="36">
        <v>0.12900403543676356</v>
      </c>
      <c r="H519" s="36">
        <f ca="1">Tabel_Core.accdb3[[#This Row],[Indicator]]-SUM(Tabel_Core.accdb3[[#This Row],[Money market]:[Banking sector]])</f>
        <v>-0.22483679399380163</v>
      </c>
    </row>
    <row r="520" spans="1:8" x14ac:dyDescent="0.25">
      <c r="A520" s="4">
        <v>41231</v>
      </c>
      <c r="B520" s="36">
        <v>0.13690206172457009</v>
      </c>
      <c r="C520" s="36">
        <v>6.729402875414324E-2</v>
      </c>
      <c r="D520" s="36">
        <v>6.4156386649973668E-2</v>
      </c>
      <c r="E520" s="36">
        <v>6.3246175286521197E-2</v>
      </c>
      <c r="F520" s="36">
        <v>2.4808877101853873E-2</v>
      </c>
      <c r="G520" s="36">
        <v>0.13012892713467761</v>
      </c>
      <c r="H520" s="36">
        <f ca="1">Tabel_Core.accdb3[[#This Row],[Indicator]]-SUM(Tabel_Core.accdb3[[#This Row],[Money market]:[Banking sector]])</f>
        <v>-0.21273233320259949</v>
      </c>
    </row>
    <row r="521" spans="1:8" x14ac:dyDescent="0.25">
      <c r="A521" s="4">
        <v>41238</v>
      </c>
      <c r="B521" s="36">
        <v>0.12079237582213925</v>
      </c>
      <c r="C521" s="36">
        <v>6.1449416083606725E-2</v>
      </c>
      <c r="D521" s="36">
        <v>5.5267782437232689E-2</v>
      </c>
      <c r="E521" s="36">
        <v>5.52301743559536E-2</v>
      </c>
      <c r="F521" s="36">
        <v>2.4177926323162055E-2</v>
      </c>
      <c r="G521" s="36">
        <v>0.11986986906772441</v>
      </c>
      <c r="H521" s="36">
        <f ca="1">Tabel_Core.accdb3[[#This Row],[Indicator]]-SUM(Tabel_Core.accdb3[[#This Row],[Money market]:[Banking sector]])</f>
        <v>-0.19520279244554023</v>
      </c>
    </row>
    <row r="522" spans="1:8" x14ac:dyDescent="0.25">
      <c r="A522" s="4">
        <v>41245</v>
      </c>
      <c r="B522" s="36">
        <v>0.11263656602117258</v>
      </c>
      <c r="C522" s="36">
        <v>6.1583146511193385E-2</v>
      </c>
      <c r="D522" s="36">
        <v>5.4320422535549133E-2</v>
      </c>
      <c r="E522" s="36">
        <v>5.077415918963913E-2</v>
      </c>
      <c r="F522" s="36">
        <v>2.4705276928685849E-2</v>
      </c>
      <c r="G522" s="36">
        <v>0.1084669929579998</v>
      </c>
      <c r="H522" s="36">
        <f ca="1">Tabel_Core.accdb3[[#This Row],[Indicator]]-SUM(Tabel_Core.accdb3[[#This Row],[Money market]:[Banking sector]])</f>
        <v>-0.1872134321018947</v>
      </c>
    </row>
    <row r="523" spans="1:8" x14ac:dyDescent="0.25">
      <c r="A523" s="4">
        <v>41252</v>
      </c>
      <c r="B523" s="36">
        <v>0.10324290477885066</v>
      </c>
      <c r="C523" s="36">
        <v>5.4656170610052221E-2</v>
      </c>
      <c r="D523" s="36">
        <v>4.981372947394571E-2</v>
      </c>
      <c r="E523" s="36">
        <v>3.5665765540933973E-2</v>
      </c>
      <c r="F523" s="36">
        <v>2.1962822015016675E-2</v>
      </c>
      <c r="G523" s="36">
        <v>9.4629514354253791E-2</v>
      </c>
      <c r="H523" s="36">
        <f ca="1">Tabel_Core.accdb3[[#This Row],[Indicator]]-SUM(Tabel_Core.accdb3[[#This Row],[Money market]:[Banking sector]])</f>
        <v>-0.1534850972153517</v>
      </c>
    </row>
    <row r="524" spans="1:8" x14ac:dyDescent="0.25">
      <c r="A524" s="4">
        <v>41259</v>
      </c>
      <c r="B524" s="36">
        <v>9.94477055536373E-2</v>
      </c>
      <c r="C524" s="36">
        <v>5.1893391341723938E-2</v>
      </c>
      <c r="D524" s="36">
        <v>4.991706280712329E-2</v>
      </c>
      <c r="E524" s="36">
        <v>3.1408594773396394E-2</v>
      </c>
      <c r="F524" s="36">
        <v>2.7308351377100921E-2</v>
      </c>
      <c r="G524" s="36">
        <v>9.4066077182105093E-2</v>
      </c>
      <c r="H524" s="36">
        <f ca="1">Tabel_Core.accdb3[[#This Row],[Indicator]]-SUM(Tabel_Core.accdb3[[#This Row],[Money market]:[Banking sector]])</f>
        <v>-0.15514577192781231</v>
      </c>
    </row>
    <row r="525" spans="1:8" x14ac:dyDescent="0.25">
      <c r="A525" s="4">
        <v>41266</v>
      </c>
      <c r="B525" s="36">
        <v>0.10390541939966558</v>
      </c>
      <c r="C525" s="36">
        <v>5.0287235432622118E-2</v>
      </c>
      <c r="D525" s="36">
        <v>5.1266693751674114E-2</v>
      </c>
      <c r="E525" s="36">
        <v>2.8361840724738623E-2</v>
      </c>
      <c r="F525" s="36">
        <v>2.4771450641452197E-2</v>
      </c>
      <c r="G525" s="36">
        <v>9.6529500278269911E-2</v>
      </c>
      <c r="H525" s="36">
        <f ca="1">Tabel_Core.accdb3[[#This Row],[Indicator]]-SUM(Tabel_Core.accdb3[[#This Row],[Money market]:[Banking sector]])</f>
        <v>-0.14731130142909138</v>
      </c>
    </row>
    <row r="526" spans="1:8" x14ac:dyDescent="0.25">
      <c r="A526" s="4">
        <v>41273</v>
      </c>
      <c r="B526" s="36">
        <v>0.10097325711841446</v>
      </c>
      <c r="C526" s="36">
        <v>4.8399965430861794E-2</v>
      </c>
      <c r="D526" s="36">
        <v>5.0464407912008402E-2</v>
      </c>
      <c r="E526" s="36">
        <v>2.3995472000058769E-2</v>
      </c>
      <c r="F526" s="36">
        <v>2.1376152862759144E-2</v>
      </c>
      <c r="G526" s="36">
        <v>8.7145830420540873E-2</v>
      </c>
      <c r="H526" s="36">
        <f ca="1">Tabel_Core.accdb3[[#This Row],[Indicator]]-SUM(Tabel_Core.accdb3[[#This Row],[Money market]:[Banking sector]])</f>
        <v>-0.13040857150781451</v>
      </c>
    </row>
    <row r="527" spans="1:8" x14ac:dyDescent="0.25">
      <c r="A527" s="4">
        <v>41280</v>
      </c>
      <c r="B527" s="36">
        <v>0.10809289366742422</v>
      </c>
      <c r="C527" s="36">
        <v>5.1512864583926586E-2</v>
      </c>
      <c r="D527" s="36">
        <v>5.617690985052496E-2</v>
      </c>
      <c r="E527" s="36">
        <v>2.8561848012958059E-2</v>
      </c>
      <c r="F527" s="36">
        <v>2.4985101079232248E-2</v>
      </c>
      <c r="G527" s="36">
        <v>9.8509571194671769E-2</v>
      </c>
      <c r="H527" s="36">
        <f ca="1">Tabel_Core.accdb3[[#This Row],[Indicator]]-SUM(Tabel_Core.accdb3[[#This Row],[Money market]:[Banking sector]])</f>
        <v>-0.15165340105388939</v>
      </c>
    </row>
    <row r="528" spans="1:8" x14ac:dyDescent="0.25">
      <c r="A528" s="4">
        <v>41287</v>
      </c>
      <c r="B528" s="36">
        <v>0.10598994619070272</v>
      </c>
      <c r="C528" s="36">
        <v>5.223959986514054E-2</v>
      </c>
      <c r="D528" s="36">
        <v>5.7564642129364386E-2</v>
      </c>
      <c r="E528" s="36">
        <v>2.6266409178712376E-2</v>
      </c>
      <c r="F528" s="36">
        <v>2.7351505404938126E-2</v>
      </c>
      <c r="G528" s="36">
        <v>9.4256999435595207E-2</v>
      </c>
      <c r="H528" s="36">
        <f ca="1">Tabel_Core.accdb3[[#This Row],[Indicator]]-SUM(Tabel_Core.accdb3[[#This Row],[Money market]:[Banking sector]])</f>
        <v>-0.1516892098230479</v>
      </c>
    </row>
    <row r="529" spans="1:8" x14ac:dyDescent="0.25">
      <c r="A529" s="4">
        <v>41294</v>
      </c>
      <c r="B529" s="36">
        <v>9.494736812207262E-2</v>
      </c>
      <c r="C529" s="36">
        <v>5.0991900269956598E-2</v>
      </c>
      <c r="D529" s="36">
        <v>5.8266570767889221E-2</v>
      </c>
      <c r="E529" s="36">
        <v>2.7408643235858787E-2</v>
      </c>
      <c r="F529" s="36">
        <v>3.022487858433312E-2</v>
      </c>
      <c r="G529" s="36">
        <v>8.5006112685208302E-2</v>
      </c>
      <c r="H529" s="36">
        <f ca="1">Tabel_Core.accdb3[[#This Row],[Indicator]]-SUM(Tabel_Core.accdb3[[#This Row],[Money market]:[Banking sector]])</f>
        <v>-0.15695073742117338</v>
      </c>
    </row>
    <row r="530" spans="1:8" x14ac:dyDescent="0.25">
      <c r="A530" s="4">
        <v>41301</v>
      </c>
      <c r="B530" s="36">
        <v>8.6436360711643526E-2</v>
      </c>
      <c r="C530" s="36">
        <v>4.9909877493392943E-2</v>
      </c>
      <c r="D530" s="36">
        <v>5.6102380145235844E-2</v>
      </c>
      <c r="E530" s="36">
        <v>3.1925588791385816E-2</v>
      </c>
      <c r="F530" s="36">
        <v>3.2715370981273931E-2</v>
      </c>
      <c r="G530" s="36">
        <v>8.6467521236100173E-2</v>
      </c>
      <c r="H530" s="36">
        <f ca="1">Tabel_Core.accdb3[[#This Row],[Indicator]]-SUM(Tabel_Core.accdb3[[#This Row],[Money market]:[Banking sector]])</f>
        <v>-0.1706843779357452</v>
      </c>
    </row>
    <row r="531" spans="1:8" x14ac:dyDescent="0.25">
      <c r="A531" s="4">
        <v>41308</v>
      </c>
      <c r="B531" s="36">
        <v>8.1825858921015487E-2</v>
      </c>
      <c r="C531" s="36">
        <v>4.9586471970246265E-2</v>
      </c>
      <c r="D531" s="36">
        <v>5.3842978051992084E-2</v>
      </c>
      <c r="E531" s="36">
        <v>3.2993984569040215E-2</v>
      </c>
      <c r="F531" s="36">
        <v>3.6598648807346701E-2</v>
      </c>
      <c r="G531" s="36">
        <v>8.6329554640733344E-2</v>
      </c>
      <c r="H531" s="36">
        <f ca="1">Tabel_Core.accdb3[[#This Row],[Indicator]]-SUM(Tabel_Core.accdb3[[#This Row],[Money market]:[Banking sector]])</f>
        <v>-0.17752577911834314</v>
      </c>
    </row>
    <row r="532" spans="1:8" x14ac:dyDescent="0.25">
      <c r="A532" s="4">
        <v>41315</v>
      </c>
      <c r="B532" s="36">
        <v>8.3278596487786877E-2</v>
      </c>
      <c r="C532" s="36">
        <v>5.0385669409460626E-2</v>
      </c>
      <c r="D532" s="36">
        <v>5.3808671301967849E-2</v>
      </c>
      <c r="E532" s="36">
        <v>3.3892277096628641E-2</v>
      </c>
      <c r="F532" s="36">
        <v>4.1800893198350758E-2</v>
      </c>
      <c r="G532" s="36">
        <v>8.8808854102412196E-2</v>
      </c>
      <c r="H532" s="36">
        <f ca="1">Tabel_Core.accdb3[[#This Row],[Indicator]]-SUM(Tabel_Core.accdb3[[#This Row],[Money market]:[Banking sector]])</f>
        <v>-0.18541776862103318</v>
      </c>
    </row>
    <row r="533" spans="1:8" x14ac:dyDescent="0.25">
      <c r="A533" s="4">
        <v>41322</v>
      </c>
      <c r="B533" s="36">
        <v>7.9096213440419269E-2</v>
      </c>
      <c r="C533" s="36">
        <v>4.924093581483438E-2</v>
      </c>
      <c r="D533" s="36">
        <v>5.5070909797723638E-2</v>
      </c>
      <c r="E533" s="36">
        <v>4.4413683904390239E-2</v>
      </c>
      <c r="F533" s="36">
        <v>4.5402337992777798E-2</v>
      </c>
      <c r="G533" s="36">
        <v>8.9931082867287529E-2</v>
      </c>
      <c r="H533" s="36">
        <f ca="1">Tabel_Core.accdb3[[#This Row],[Indicator]]-SUM(Tabel_Core.accdb3[[#This Row],[Money market]:[Banking sector]])</f>
        <v>-0.20496273693659428</v>
      </c>
    </row>
    <row r="534" spans="1:8" x14ac:dyDescent="0.25">
      <c r="A534" s="4">
        <v>41329</v>
      </c>
      <c r="B534" s="36">
        <v>7.8005876316687456E-2</v>
      </c>
      <c r="C534" s="36">
        <v>5.0322443632451856E-2</v>
      </c>
      <c r="D534" s="36">
        <v>5.8180200242498377E-2</v>
      </c>
      <c r="E534" s="36">
        <v>4.9650298337442847E-2</v>
      </c>
      <c r="F534" s="36">
        <v>5.2271541978108883E-2</v>
      </c>
      <c r="G534" s="36">
        <v>9.2462179549678419E-2</v>
      </c>
      <c r="H534" s="36">
        <f ca="1">Tabel_Core.accdb3[[#This Row],[Indicator]]-SUM(Tabel_Core.accdb3[[#This Row],[Money market]:[Banking sector]])</f>
        <v>-0.22488078742349291</v>
      </c>
    </row>
    <row r="535" spans="1:8" x14ac:dyDescent="0.25">
      <c r="A535" s="4">
        <v>41336</v>
      </c>
      <c r="B535" s="36">
        <v>7.2498310969796101E-2</v>
      </c>
      <c r="C535" s="36">
        <v>4.8877779655615156E-2</v>
      </c>
      <c r="D535" s="36">
        <v>5.8538100424468623E-2</v>
      </c>
      <c r="E535" s="36">
        <v>4.8099529720141372E-2</v>
      </c>
      <c r="F535" s="36">
        <v>5.1984319923429147E-2</v>
      </c>
      <c r="G535" s="36">
        <v>8.2187852190848815E-2</v>
      </c>
      <c r="H535" s="36">
        <f ca="1">Tabel_Core.accdb3[[#This Row],[Indicator]]-SUM(Tabel_Core.accdb3[[#This Row],[Money market]:[Banking sector]])</f>
        <v>-0.21718927094470702</v>
      </c>
    </row>
    <row r="536" spans="1:8" x14ac:dyDescent="0.25">
      <c r="A536" s="4">
        <v>41343</v>
      </c>
      <c r="B536" s="36">
        <v>6.660915514438602E-2</v>
      </c>
      <c r="C536" s="36">
        <v>4.6843456307037276E-2</v>
      </c>
      <c r="D536" s="36">
        <v>5.8720254484341629E-2</v>
      </c>
      <c r="E536" s="36">
        <v>5.7265615370980821E-2</v>
      </c>
      <c r="F536" s="36">
        <v>4.8725849206655195E-2</v>
      </c>
      <c r="G536" s="36">
        <v>8.4517808293858063E-2</v>
      </c>
      <c r="H536" s="36">
        <f ca="1">Tabel_Core.accdb3[[#This Row],[Indicator]]-SUM(Tabel_Core.accdb3[[#This Row],[Money market]:[Banking sector]])</f>
        <v>-0.22946382851848696</v>
      </c>
    </row>
    <row r="537" spans="1:8" x14ac:dyDescent="0.25">
      <c r="A537" s="4">
        <v>41350</v>
      </c>
      <c r="B537" s="36">
        <v>7.2742593414913001E-2</v>
      </c>
      <c r="C537" s="36">
        <v>4.4502690718328547E-2</v>
      </c>
      <c r="D537" s="36">
        <v>5.407033047844078E-2</v>
      </c>
      <c r="E537" s="36">
        <v>4.2856382454554962E-2</v>
      </c>
      <c r="F537" s="36">
        <v>4.5859874262215633E-2</v>
      </c>
      <c r="G537" s="36">
        <v>8.5382123951589728E-2</v>
      </c>
      <c r="H537" s="36">
        <f ca="1">Tabel_Core.accdb3[[#This Row],[Indicator]]-SUM(Tabel_Core.accdb3[[#This Row],[Money market]:[Banking sector]])</f>
        <v>-0.1999288084502166</v>
      </c>
    </row>
    <row r="538" spans="1:8" x14ac:dyDescent="0.25">
      <c r="A538" s="4">
        <v>41357</v>
      </c>
      <c r="B538" s="36">
        <v>7.1679731870167504E-2</v>
      </c>
      <c r="C538" s="36">
        <v>4.3527649234257955E-2</v>
      </c>
      <c r="D538" s="36">
        <v>5.4077211050771894E-2</v>
      </c>
      <c r="E538" s="36">
        <v>4.1559007476088747E-2</v>
      </c>
      <c r="F538" s="36">
        <v>4.7921497873065419E-2</v>
      </c>
      <c r="G538" s="36">
        <v>8.3077490336216336E-2</v>
      </c>
      <c r="H538" s="36">
        <f ca="1">Tabel_Core.accdb3[[#This Row],[Indicator]]-SUM(Tabel_Core.accdb3[[#This Row],[Money market]:[Banking sector]])</f>
        <v>-0.19848312410023283</v>
      </c>
    </row>
    <row r="539" spans="1:8" x14ac:dyDescent="0.25">
      <c r="A539" s="4">
        <v>41364</v>
      </c>
      <c r="B539" s="36">
        <v>6.9082068200648009E-2</v>
      </c>
      <c r="C539" s="36">
        <v>4.0646481404360779E-2</v>
      </c>
      <c r="D539" s="36">
        <v>5.1249508169584929E-2</v>
      </c>
      <c r="E539" s="36">
        <v>3.8420138512407144E-2</v>
      </c>
      <c r="F539" s="36">
        <v>4.3880592599778813E-2</v>
      </c>
      <c r="G539" s="36">
        <v>7.9262034108883925E-2</v>
      </c>
      <c r="H539" s="36">
        <f ca="1">Tabel_Core.accdb3[[#This Row],[Indicator]]-SUM(Tabel_Core.accdb3[[#This Row],[Money market]:[Banking sector]])</f>
        <v>-0.18437668659436757</v>
      </c>
    </row>
    <row r="540" spans="1:8" x14ac:dyDescent="0.25">
      <c r="A540" s="4">
        <v>41371</v>
      </c>
      <c r="B540" s="36">
        <v>7.0433688874558337E-2</v>
      </c>
      <c r="C540" s="36">
        <v>4.0364379986272791E-2</v>
      </c>
      <c r="D540" s="36">
        <v>5.3142405889788691E-2</v>
      </c>
      <c r="E540" s="36">
        <v>4.1606484278768993E-2</v>
      </c>
      <c r="F540" s="36">
        <v>4.020201157905081E-2</v>
      </c>
      <c r="G540" s="36">
        <v>8.2560410227945677E-2</v>
      </c>
      <c r="H540" s="36">
        <f ca="1">Tabel_Core.accdb3[[#This Row],[Indicator]]-SUM(Tabel_Core.accdb3[[#This Row],[Money market]:[Banking sector]])</f>
        <v>-0.18744200308726863</v>
      </c>
    </row>
    <row r="541" spans="1:8" x14ac:dyDescent="0.25">
      <c r="A541" s="4">
        <v>41378</v>
      </c>
      <c r="B541" s="36">
        <v>6.4474097368325503E-2</v>
      </c>
      <c r="C541" s="36">
        <v>4.032596846716998E-2</v>
      </c>
      <c r="D541" s="36">
        <v>5.4725663124747297E-2</v>
      </c>
      <c r="E541" s="36">
        <v>5.2327236795467295E-2</v>
      </c>
      <c r="F541" s="36">
        <v>3.3799288631703665E-2</v>
      </c>
      <c r="G541" s="36">
        <v>8.1864382169250696E-2</v>
      </c>
      <c r="H541" s="36">
        <f ca="1">Tabel_Core.accdb3[[#This Row],[Indicator]]-SUM(Tabel_Core.accdb3[[#This Row],[Money market]:[Banking sector]])</f>
        <v>-0.19856844182001343</v>
      </c>
    </row>
    <row r="542" spans="1:8" x14ac:dyDescent="0.25">
      <c r="A542" s="4">
        <v>41385</v>
      </c>
      <c r="B542" s="36">
        <v>6.2407425210618726E-2</v>
      </c>
      <c r="C542" s="36">
        <v>3.9855997801937798E-2</v>
      </c>
      <c r="D542" s="36">
        <v>5.2804797706427868E-2</v>
      </c>
      <c r="E542" s="36">
        <v>5.4327377822211725E-2</v>
      </c>
      <c r="F542" s="36">
        <v>3.3977735526247756E-2</v>
      </c>
      <c r="G542" s="36">
        <v>8.2978289557067972E-2</v>
      </c>
      <c r="H542" s="36">
        <f ca="1">Tabel_Core.accdb3[[#This Row],[Indicator]]-SUM(Tabel_Core.accdb3[[#This Row],[Money market]:[Banking sector]])</f>
        <v>-0.20153677320327437</v>
      </c>
    </row>
    <row r="543" spans="1:8" x14ac:dyDescent="0.25">
      <c r="A543" s="4">
        <v>41392</v>
      </c>
      <c r="B543" s="36">
        <v>6.0284083563255264E-2</v>
      </c>
      <c r="C543" s="36">
        <v>3.9507650944404733E-2</v>
      </c>
      <c r="D543" s="36">
        <v>5.0762397656327694E-2</v>
      </c>
      <c r="E543" s="36">
        <v>6.3726047035437702E-2</v>
      </c>
      <c r="F543" s="36">
        <v>3.5398867567613825E-2</v>
      </c>
      <c r="G543" s="36">
        <v>9.1462645027405198E-2</v>
      </c>
      <c r="H543" s="36">
        <f ca="1">Tabel_Core.accdb3[[#This Row],[Indicator]]-SUM(Tabel_Core.accdb3[[#This Row],[Money market]:[Banking sector]])</f>
        <v>-0.22057352466793384</v>
      </c>
    </row>
    <row r="544" spans="1:8" x14ac:dyDescent="0.25">
      <c r="A544" s="4">
        <v>41399</v>
      </c>
      <c r="B544" s="36">
        <v>5.5166926815641185E-2</v>
      </c>
      <c r="C544" s="36">
        <v>3.6728230008411994E-2</v>
      </c>
      <c r="D544" s="36">
        <v>4.6785321020973422E-2</v>
      </c>
      <c r="E544" s="36">
        <v>5.7381911275851398E-2</v>
      </c>
      <c r="F544" s="36">
        <v>3.3922752381012722E-2</v>
      </c>
      <c r="G544" s="36">
        <v>8.3335640913831721E-2</v>
      </c>
      <c r="H544" s="36">
        <f ca="1">Tabel_Core.accdb3[[#This Row],[Indicator]]-SUM(Tabel_Core.accdb3[[#This Row],[Money market]:[Banking sector]])</f>
        <v>-0.20298692878444008</v>
      </c>
    </row>
    <row r="545" spans="1:8" x14ac:dyDescent="0.25">
      <c r="A545" s="4">
        <v>41406</v>
      </c>
      <c r="B545" s="36">
        <v>5.2739210070435853E-2</v>
      </c>
      <c r="C545" s="36">
        <v>3.4202717720582344E-2</v>
      </c>
      <c r="D545" s="36">
        <v>4.1321632041120847E-2</v>
      </c>
      <c r="E545" s="36">
        <v>4.6573953080052119E-2</v>
      </c>
      <c r="F545" s="36">
        <v>3.4652499925455063E-2</v>
      </c>
      <c r="G545" s="36">
        <v>7.5433099882120019E-2</v>
      </c>
      <c r="H545" s="36">
        <f ca="1">Tabel_Core.accdb3[[#This Row],[Indicator]]-SUM(Tabel_Core.accdb3[[#This Row],[Money market]:[Banking sector]])</f>
        <v>-0.17944469257889453</v>
      </c>
    </row>
    <row r="546" spans="1:8" x14ac:dyDescent="0.25">
      <c r="A546" s="4">
        <v>41413</v>
      </c>
      <c r="B546" s="36">
        <v>5.3705296717602588E-2</v>
      </c>
      <c r="C546" s="36">
        <v>3.1635006101582847E-2</v>
      </c>
      <c r="D546" s="36">
        <v>3.6089508431025999E-2</v>
      </c>
      <c r="E546" s="36">
        <v>3.9024392763036098E-2</v>
      </c>
      <c r="F546" s="36">
        <v>2.4420354828066617E-2</v>
      </c>
      <c r="G546" s="36">
        <v>7.1456609414847896E-2</v>
      </c>
      <c r="H546" s="36">
        <f ca="1">Tabel_Core.accdb3[[#This Row],[Indicator]]-SUM(Tabel_Core.accdb3[[#This Row],[Money market]:[Banking sector]])</f>
        <v>-0.14892057482095683</v>
      </c>
    </row>
    <row r="547" spans="1:8" x14ac:dyDescent="0.25">
      <c r="A547" s="4">
        <v>41420</v>
      </c>
      <c r="B547" s="36">
        <v>6.0978059634347506E-2</v>
      </c>
      <c r="C547" s="36">
        <v>3.1923557574390034E-2</v>
      </c>
      <c r="D547" s="36">
        <v>3.801794683437866E-2</v>
      </c>
      <c r="E547" s="36">
        <v>3.1460203178521176E-2</v>
      </c>
      <c r="F547" s="36">
        <v>2.2447753784489658E-2</v>
      </c>
      <c r="G547" s="36">
        <v>7.0936535171602921E-2</v>
      </c>
      <c r="H547" s="36">
        <f ca="1">Tabel_Core.accdb3[[#This Row],[Indicator]]-SUM(Tabel_Core.accdb3[[#This Row],[Money market]:[Banking sector]])</f>
        <v>-0.13380793690903497</v>
      </c>
    </row>
    <row r="548" spans="1:8" x14ac:dyDescent="0.25">
      <c r="A548" s="4">
        <v>41427</v>
      </c>
      <c r="B548" s="36">
        <v>5.8553086851730898E-2</v>
      </c>
      <c r="C548" s="36">
        <v>3.1821527497808005E-2</v>
      </c>
      <c r="D548" s="36">
        <v>3.7936022138157693E-2</v>
      </c>
      <c r="E548" s="36">
        <v>3.4828161783726545E-2</v>
      </c>
      <c r="F548" s="36">
        <v>2.300364509805787E-2</v>
      </c>
      <c r="G548" s="36">
        <v>6.6063926977886489E-2</v>
      </c>
      <c r="H548" s="36">
        <f ca="1">Tabel_Core.accdb3[[#This Row],[Indicator]]-SUM(Tabel_Core.accdb3[[#This Row],[Money market]:[Banking sector]])</f>
        <v>-0.13510019664390571</v>
      </c>
    </row>
    <row r="549" spans="1:8" x14ac:dyDescent="0.25">
      <c r="A549" s="4">
        <v>41434</v>
      </c>
      <c r="B549" s="36">
        <v>6.1475426658081797E-2</v>
      </c>
      <c r="C549" s="36">
        <v>3.4086644384093617E-2</v>
      </c>
      <c r="D549" s="36">
        <v>3.9847435992482513E-2</v>
      </c>
      <c r="E549" s="36">
        <v>4.0152937632928626E-2</v>
      </c>
      <c r="F549" s="36">
        <v>2.6348468277415948E-2</v>
      </c>
      <c r="G549" s="36">
        <v>7.2244059391419202E-2</v>
      </c>
      <c r="H549" s="36">
        <f ca="1">Tabel_Core.accdb3[[#This Row],[Indicator]]-SUM(Tabel_Core.accdb3[[#This Row],[Money market]:[Banking sector]])</f>
        <v>-0.1512041190202581</v>
      </c>
    </row>
    <row r="550" spans="1:8" x14ac:dyDescent="0.25">
      <c r="A550" s="4">
        <v>41441</v>
      </c>
      <c r="B550" s="36">
        <v>6.1116812775073491E-2</v>
      </c>
      <c r="C550" s="36">
        <v>3.4468174293196929E-2</v>
      </c>
      <c r="D550" s="36">
        <v>4.296136189641811E-2</v>
      </c>
      <c r="E550" s="36">
        <v>3.9604572944121473E-2</v>
      </c>
      <c r="F550" s="36">
        <v>2.807640915223818E-2</v>
      </c>
      <c r="G550" s="36">
        <v>6.9769322103027595E-2</v>
      </c>
      <c r="H550" s="36">
        <f ca="1">Tabel_Core.accdb3[[#This Row],[Indicator]]-SUM(Tabel_Core.accdb3[[#This Row],[Money market]:[Banking sector]])</f>
        <v>-0.15376302761392882</v>
      </c>
    </row>
    <row r="551" spans="1:8" x14ac:dyDescent="0.25">
      <c r="A551" s="4">
        <v>41448</v>
      </c>
      <c r="B551" s="36">
        <v>6.8005256072088363E-2</v>
      </c>
      <c r="C551" s="36">
        <v>3.656329389483412E-2</v>
      </c>
      <c r="D551" s="36">
        <v>4.6809083471804291E-2</v>
      </c>
      <c r="E551" s="36">
        <v>4.8844725608931119E-2</v>
      </c>
      <c r="F551" s="36">
        <v>3.6462402220655762E-2</v>
      </c>
      <c r="G551" s="36">
        <v>7.9233624122728302E-2</v>
      </c>
      <c r="H551" s="36">
        <f ca="1">Tabel_Core.accdb3[[#This Row],[Indicator]]-SUM(Tabel_Core.accdb3[[#This Row],[Money market]:[Banking sector]])</f>
        <v>-0.17990787324686525</v>
      </c>
    </row>
    <row r="552" spans="1:8" x14ac:dyDescent="0.25">
      <c r="A552" s="4">
        <v>41455</v>
      </c>
      <c r="B552" s="36">
        <v>8.2953534897456147E-2</v>
      </c>
      <c r="C552" s="36">
        <v>4.2610125827347217E-2</v>
      </c>
      <c r="D552" s="36">
        <v>5.25720548506039E-2</v>
      </c>
      <c r="E552" s="36">
        <v>5.7398064119756273E-2</v>
      </c>
      <c r="F552" s="36">
        <v>3.8665215837510696E-2</v>
      </c>
      <c r="G552" s="36">
        <v>9.244610642126326E-2</v>
      </c>
      <c r="H552" s="36">
        <f ca="1">Tabel_Core.accdb3[[#This Row],[Indicator]]-SUM(Tabel_Core.accdb3[[#This Row],[Money market]:[Banking sector]])</f>
        <v>-0.20073803215902519</v>
      </c>
    </row>
    <row r="553" spans="1:8" x14ac:dyDescent="0.25">
      <c r="A553" s="4">
        <v>41462</v>
      </c>
      <c r="B553" s="36">
        <v>9.1191302920817147E-2</v>
      </c>
      <c r="C553" s="36">
        <v>4.4405649677717082E-2</v>
      </c>
      <c r="D553" s="36">
        <v>5.876541084273925E-2</v>
      </c>
      <c r="E553" s="36">
        <v>6.2427415587646279E-2</v>
      </c>
      <c r="F553" s="36">
        <v>4.726954084039181E-2</v>
      </c>
      <c r="G553" s="36">
        <v>9.5634107645887714E-2</v>
      </c>
      <c r="H553" s="36">
        <f ca="1">Tabel_Core.accdb3[[#This Row],[Indicator]]-SUM(Tabel_Core.accdb3[[#This Row],[Money market]:[Banking sector]])</f>
        <v>-0.217310821673565</v>
      </c>
    </row>
    <row r="554" spans="1:8" x14ac:dyDescent="0.25">
      <c r="A554" s="4">
        <v>41469</v>
      </c>
      <c r="B554" s="36">
        <v>9.3997683169599805E-2</v>
      </c>
      <c r="C554" s="36">
        <v>4.5383526142438846E-2</v>
      </c>
      <c r="D554" s="36">
        <v>6.000919318521114E-2</v>
      </c>
      <c r="E554" s="36">
        <v>6.6238349759054266E-2</v>
      </c>
      <c r="F554" s="36">
        <v>5.0591664336621177E-2</v>
      </c>
      <c r="G554" s="36">
        <v>9.7797290855069219E-2</v>
      </c>
      <c r="H554" s="36">
        <f ca="1">Tabel_Core.accdb3[[#This Row],[Indicator]]-SUM(Tabel_Core.accdb3[[#This Row],[Money market]:[Banking sector]])</f>
        <v>-0.22602234110879485</v>
      </c>
    </row>
    <row r="555" spans="1:8" x14ac:dyDescent="0.25">
      <c r="A555" s="4">
        <v>41476</v>
      </c>
      <c r="B555" s="36">
        <v>8.2423674239329628E-2</v>
      </c>
      <c r="C555" s="36">
        <v>4.2270701883211748E-2</v>
      </c>
      <c r="D555" s="36">
        <v>5.1442059488635977E-2</v>
      </c>
      <c r="E555" s="36">
        <v>5.7940317743300357E-2</v>
      </c>
      <c r="F555" s="36">
        <v>4.0271562455256399E-2</v>
      </c>
      <c r="G555" s="36">
        <v>8.2665243170739672E-2</v>
      </c>
      <c r="H555" s="36">
        <f ca="1">Tabel_Core.accdb3[[#This Row],[Indicator]]-SUM(Tabel_Core.accdb3[[#This Row],[Money market]:[Banking sector]])</f>
        <v>-0.19216621050181454</v>
      </c>
    </row>
    <row r="556" spans="1:8" x14ac:dyDescent="0.25">
      <c r="A556" s="4">
        <v>41483</v>
      </c>
      <c r="B556" s="36">
        <v>7.0978495110347636E-2</v>
      </c>
      <c r="C556" s="36">
        <v>3.5905185492069044E-2</v>
      </c>
      <c r="D556" s="36">
        <v>4.6112413499433569E-2</v>
      </c>
      <c r="E556" s="36">
        <v>4.4852082612571315E-2</v>
      </c>
      <c r="F556" s="36">
        <v>3.5385539033469103E-2</v>
      </c>
      <c r="G556" s="36">
        <v>6.8967241524212519E-2</v>
      </c>
      <c r="H556" s="36">
        <f ca="1">Tabel_Core.accdb3[[#This Row],[Indicator]]-SUM(Tabel_Core.accdb3[[#This Row],[Money market]:[Banking sector]])</f>
        <v>-0.16024396705140792</v>
      </c>
    </row>
    <row r="557" spans="1:8" x14ac:dyDescent="0.25">
      <c r="A557" s="4">
        <v>41490</v>
      </c>
      <c r="B557" s="36">
        <v>6.5028478417674063E-2</v>
      </c>
      <c r="C557" s="36">
        <v>3.3895317645932371E-2</v>
      </c>
      <c r="D557" s="36">
        <v>3.9642019690029291E-2</v>
      </c>
      <c r="E557" s="36">
        <v>3.962239094767251E-2</v>
      </c>
      <c r="F557" s="36">
        <v>2.9691105951424955E-2</v>
      </c>
      <c r="G557" s="36">
        <v>6.4868886592741482E-2</v>
      </c>
      <c r="H557" s="36">
        <f ca="1">Tabel_Core.accdb3[[#This Row],[Indicator]]-SUM(Tabel_Core.accdb3[[#This Row],[Money market]:[Banking sector]])</f>
        <v>-0.14269124241012654</v>
      </c>
    </row>
    <row r="558" spans="1:8" x14ac:dyDescent="0.25">
      <c r="A558" s="4">
        <v>41497</v>
      </c>
      <c r="B558" s="36">
        <v>6.3482077368784723E-2</v>
      </c>
      <c r="C558" s="36">
        <v>3.3164821329796638E-2</v>
      </c>
      <c r="D558" s="36">
        <v>3.5440149498791394E-2</v>
      </c>
      <c r="E558" s="36">
        <v>3.7119448500882196E-2</v>
      </c>
      <c r="F558" s="36">
        <v>2.7159112469048615E-2</v>
      </c>
      <c r="G558" s="36">
        <v>6.4131353690701082E-2</v>
      </c>
      <c r="H558" s="36">
        <f ca="1">Tabel_Core.accdb3[[#This Row],[Indicator]]-SUM(Tabel_Core.accdb3[[#This Row],[Money market]:[Banking sector]])</f>
        <v>-0.13353280812043519</v>
      </c>
    </row>
    <row r="559" spans="1:8" x14ac:dyDescent="0.25">
      <c r="A559" s="4">
        <v>41504</v>
      </c>
      <c r="B559" s="36">
        <v>6.0853927758019899E-2</v>
      </c>
      <c r="C559" s="36">
        <v>3.3128066557290982E-2</v>
      </c>
      <c r="D559" s="36">
        <v>3.8479299610895995E-2</v>
      </c>
      <c r="E559" s="36">
        <v>3.5739171088235634E-2</v>
      </c>
      <c r="F559" s="36">
        <v>2.5811382729956221E-2</v>
      </c>
      <c r="G559" s="36">
        <v>5.8506837864300623E-2</v>
      </c>
      <c r="H559" s="36">
        <f ca="1">Tabel_Core.accdb3[[#This Row],[Indicator]]-SUM(Tabel_Core.accdb3[[#This Row],[Money market]:[Banking sector]])</f>
        <v>-0.13081083009265954</v>
      </c>
    </row>
    <row r="560" spans="1:8" x14ac:dyDescent="0.25">
      <c r="A560" s="4">
        <v>41511</v>
      </c>
      <c r="B560" s="36">
        <v>6.0272547722582975E-2</v>
      </c>
      <c r="C560" s="36">
        <v>3.3263926860218535E-2</v>
      </c>
      <c r="D560" s="36">
        <v>3.6981873033301721E-2</v>
      </c>
      <c r="E560" s="36">
        <v>3.0563995870635609E-2</v>
      </c>
      <c r="F560" s="36">
        <v>2.8123752302700773E-2</v>
      </c>
      <c r="G560" s="36">
        <v>5.6831244088169669E-2</v>
      </c>
      <c r="H560" s="36">
        <f ca="1">Tabel_Core.accdb3[[#This Row],[Indicator]]-SUM(Tabel_Core.accdb3[[#This Row],[Money market]:[Banking sector]])</f>
        <v>-0.12549224443244333</v>
      </c>
    </row>
    <row r="561" spans="1:8" x14ac:dyDescent="0.25">
      <c r="A561" s="4">
        <v>41518</v>
      </c>
      <c r="B561" s="36">
        <v>5.8294330180970355E-2</v>
      </c>
      <c r="C561" s="36">
        <v>3.512069911545275E-2</v>
      </c>
      <c r="D561" s="36">
        <v>4.0288727478194883E-2</v>
      </c>
      <c r="E561" s="36">
        <v>3.0570694652276426E-2</v>
      </c>
      <c r="F561" s="36">
        <v>2.4843335945387859E-2</v>
      </c>
      <c r="G561" s="36">
        <v>5.3816067652295477E-2</v>
      </c>
      <c r="H561" s="36">
        <f ca="1">Tabel_Core.accdb3[[#This Row],[Indicator]]-SUM(Tabel_Core.accdb3[[#This Row],[Money market]:[Banking sector]])</f>
        <v>-0.12634519466263705</v>
      </c>
    </row>
    <row r="562" spans="1:8" x14ac:dyDescent="0.25">
      <c r="A562" s="4">
        <v>41525</v>
      </c>
      <c r="B562" s="36">
        <v>6.0509374295130307E-2</v>
      </c>
      <c r="C562" s="36">
        <v>3.7288015799042701E-2</v>
      </c>
      <c r="D562" s="36">
        <v>4.7644284003797915E-2</v>
      </c>
      <c r="E562" s="36">
        <v>3.4215921455572319E-2</v>
      </c>
      <c r="F562" s="36">
        <v>2.7347473180765615E-2</v>
      </c>
      <c r="G562" s="36">
        <v>5.7555598325844795E-2</v>
      </c>
      <c r="H562" s="36">
        <f ca="1">Tabel_Core.accdb3[[#This Row],[Indicator]]-SUM(Tabel_Core.accdb3[[#This Row],[Money market]:[Banking sector]])</f>
        <v>-0.143541918469893</v>
      </c>
    </row>
    <row r="563" spans="1:8" x14ac:dyDescent="0.25">
      <c r="A563" s="4">
        <v>41532</v>
      </c>
      <c r="B563" s="36">
        <v>6.13523120868881E-2</v>
      </c>
      <c r="C563" s="36">
        <v>3.7617753839316273E-2</v>
      </c>
      <c r="D563" s="36">
        <v>4.8342116260486165E-2</v>
      </c>
      <c r="E563" s="36">
        <v>3.3607728698518698E-2</v>
      </c>
      <c r="F563" s="36">
        <v>2.670177669516785E-2</v>
      </c>
      <c r="G563" s="36">
        <v>6.2016513628298235E-2</v>
      </c>
      <c r="H563" s="36">
        <f ca="1">Tabel_Core.accdb3[[#This Row],[Indicator]]-SUM(Tabel_Core.accdb3[[#This Row],[Money market]:[Banking sector]])</f>
        <v>-0.14693357703489912</v>
      </c>
    </row>
    <row r="564" spans="1:8" x14ac:dyDescent="0.25">
      <c r="A564" s="4">
        <v>41539</v>
      </c>
      <c r="B564" s="36">
        <v>6.0009555727008522E-2</v>
      </c>
      <c r="C564" s="36">
        <v>3.8540103110426077E-2</v>
      </c>
      <c r="D564" s="36">
        <v>5.0401567202723069E-2</v>
      </c>
      <c r="E564" s="36">
        <v>3.6427498787724485E-2</v>
      </c>
      <c r="F564" s="36">
        <v>2.7100403625588548E-2</v>
      </c>
      <c r="G564" s="36">
        <v>6.4270151118621555E-2</v>
      </c>
      <c r="H564" s="36">
        <f ca="1">Tabel_Core.accdb3[[#This Row],[Indicator]]-SUM(Tabel_Core.accdb3[[#This Row],[Money market]:[Banking sector]])</f>
        <v>-0.15673016811807522</v>
      </c>
    </row>
    <row r="565" spans="1:8" x14ac:dyDescent="0.25">
      <c r="A565" s="4">
        <v>41546</v>
      </c>
      <c r="B565" s="36">
        <v>6.1095440251184546E-2</v>
      </c>
      <c r="C565" s="36">
        <v>3.7307301818150153E-2</v>
      </c>
      <c r="D565" s="36">
        <v>5.0658287204928334E-2</v>
      </c>
      <c r="E565" s="36">
        <v>3.3126791014846654E-2</v>
      </c>
      <c r="F565" s="36">
        <v>2.518131480383377E-2</v>
      </c>
      <c r="G565" s="36">
        <v>6.8668663412244563E-2</v>
      </c>
      <c r="H565" s="36">
        <f ca="1">Tabel_Core.accdb3[[#This Row],[Indicator]]-SUM(Tabel_Core.accdb3[[#This Row],[Money market]:[Banking sector]])</f>
        <v>-0.15384691800281894</v>
      </c>
    </row>
    <row r="566" spans="1:8" x14ac:dyDescent="0.25">
      <c r="A566" s="4">
        <v>41553</v>
      </c>
      <c r="B566" s="36">
        <v>5.5278522865408741E-2</v>
      </c>
      <c r="C566" s="36">
        <v>3.545163584273836E-2</v>
      </c>
      <c r="D566" s="36">
        <v>4.3312798366923519E-2</v>
      </c>
      <c r="E566" s="36">
        <v>2.6913152470898108E-2</v>
      </c>
      <c r="F566" s="36">
        <v>2.4723648521549065E-2</v>
      </c>
      <c r="G566" s="36">
        <v>6.3040279262593965E-2</v>
      </c>
      <c r="H566" s="36">
        <f ca="1">Tabel_Core.accdb3[[#This Row],[Indicator]]-SUM(Tabel_Core.accdb3[[#This Row],[Money market]:[Banking sector]])</f>
        <v>-0.13816299159929429</v>
      </c>
    </row>
    <row r="567" spans="1:8" x14ac:dyDescent="0.25">
      <c r="A567" s="4">
        <v>41560</v>
      </c>
      <c r="B567" s="36">
        <v>5.2292266216722137E-2</v>
      </c>
      <c r="C567" s="36">
        <v>3.4854668526657376E-2</v>
      </c>
      <c r="D567" s="36">
        <v>3.9714515069418713E-2</v>
      </c>
      <c r="E567" s="36">
        <v>2.750814094006495E-2</v>
      </c>
      <c r="F567" s="36">
        <v>2.428961068531113E-2</v>
      </c>
      <c r="G567" s="36">
        <v>6.04838719116901E-2</v>
      </c>
      <c r="H567" s="36">
        <f ca="1">Tabel_Core.accdb3[[#This Row],[Indicator]]-SUM(Tabel_Core.accdb3[[#This Row],[Money market]:[Banking sector]])</f>
        <v>-0.13455854091642014</v>
      </c>
    </row>
    <row r="568" spans="1:8" x14ac:dyDescent="0.25">
      <c r="A568" s="4">
        <v>41567</v>
      </c>
      <c r="B568" s="36">
        <v>4.9058807402751314E-2</v>
      </c>
      <c r="C568" s="36">
        <v>3.2858198861821813E-2</v>
      </c>
      <c r="D568" s="36">
        <v>3.639403541541205E-2</v>
      </c>
      <c r="E568" s="36">
        <v>2.7320248413333133E-2</v>
      </c>
      <c r="F568" s="36">
        <v>2.0129351436577549E-2</v>
      </c>
      <c r="G568" s="36">
        <v>5.7191024934910559E-2</v>
      </c>
      <c r="H568" s="36">
        <f ca="1">Tabel_Core.accdb3[[#This Row],[Indicator]]-SUM(Tabel_Core.accdb3[[#This Row],[Money market]:[Banking sector]])</f>
        <v>-0.12483405165930378</v>
      </c>
    </row>
    <row r="569" spans="1:8" x14ac:dyDescent="0.25">
      <c r="A569" s="4">
        <v>41574</v>
      </c>
      <c r="B569" s="36">
        <v>4.4427449241123455E-2</v>
      </c>
      <c r="C569" s="36">
        <v>3.1448779840972683E-2</v>
      </c>
      <c r="D569" s="36">
        <v>3.236306275786071E-2</v>
      </c>
      <c r="E569" s="36">
        <v>2.6537287132290019E-2</v>
      </c>
      <c r="F569" s="36">
        <v>1.8706913082870341E-2</v>
      </c>
      <c r="G569" s="36">
        <v>5.0928556016945764E-2</v>
      </c>
      <c r="H569" s="36">
        <f ca="1">Tabel_Core.accdb3[[#This Row],[Indicator]]-SUM(Tabel_Core.accdb3[[#This Row],[Money market]:[Banking sector]])</f>
        <v>-0.11555714958981606</v>
      </c>
    </row>
    <row r="570" spans="1:8" x14ac:dyDescent="0.25">
      <c r="A570" s="4">
        <v>41581</v>
      </c>
      <c r="B570" s="36">
        <v>4.1457758894796616E-2</v>
      </c>
      <c r="C570" s="36">
        <v>3.3660090225670264E-2</v>
      </c>
      <c r="D570" s="36">
        <v>3.2232383627272057E-2</v>
      </c>
      <c r="E570" s="36">
        <v>3.1294295669356924E-2</v>
      </c>
      <c r="F570" s="36">
        <v>1.7362484693045185E-2</v>
      </c>
      <c r="G570" s="36">
        <v>4.7034231368537044E-2</v>
      </c>
      <c r="H570" s="36">
        <f ca="1">Tabel_Core.accdb3[[#This Row],[Indicator]]-SUM(Tabel_Core.accdb3[[#This Row],[Money market]:[Banking sector]])</f>
        <v>-0.12012572668908486</v>
      </c>
    </row>
    <row r="571" spans="1:8" x14ac:dyDescent="0.25">
      <c r="A571" s="4">
        <v>41588</v>
      </c>
      <c r="B571" s="36">
        <v>3.9734931888232392E-2</v>
      </c>
      <c r="C571" s="36">
        <v>3.5383564332759687E-2</v>
      </c>
      <c r="D571" s="36">
        <v>3.4924659679156929E-2</v>
      </c>
      <c r="E571" s="36">
        <v>3.0825314278988172E-2</v>
      </c>
      <c r="F571" s="36">
        <v>2.1250296303786394E-2</v>
      </c>
      <c r="G571" s="36">
        <v>4.6889936160411164E-2</v>
      </c>
      <c r="H571" s="36">
        <f ca="1">Tabel_Core.accdb3[[#This Row],[Indicator]]-SUM(Tabel_Core.accdb3[[#This Row],[Money market]:[Banking sector]])</f>
        <v>-0.12953883886686995</v>
      </c>
    </row>
    <row r="572" spans="1:8" x14ac:dyDescent="0.25">
      <c r="A572" s="4">
        <v>41595</v>
      </c>
      <c r="B572" s="36">
        <v>3.6991337657746426E-2</v>
      </c>
      <c r="C572" s="36">
        <v>3.5838239385376044E-2</v>
      </c>
      <c r="D572" s="36">
        <v>3.2290683558995253E-2</v>
      </c>
      <c r="E572" s="36">
        <v>2.9481698684564493E-2</v>
      </c>
      <c r="F572" s="36">
        <v>2.5459953626476003E-2</v>
      </c>
      <c r="G572" s="36">
        <v>4.5512358536247993E-2</v>
      </c>
      <c r="H572" s="36">
        <f ca="1">Tabel_Core.accdb3[[#This Row],[Indicator]]-SUM(Tabel_Core.accdb3[[#This Row],[Money market]:[Banking sector]])</f>
        <v>-0.13159159613391336</v>
      </c>
    </row>
    <row r="573" spans="1:8" x14ac:dyDescent="0.25">
      <c r="A573" s="4">
        <v>41602</v>
      </c>
      <c r="B573" s="36">
        <v>3.6082002210319757E-2</v>
      </c>
      <c r="C573" s="36">
        <v>3.5595728904939783E-2</v>
      </c>
      <c r="D573" s="36">
        <v>3.0899606235818181E-2</v>
      </c>
      <c r="E573" s="36">
        <v>2.9154044300330372E-2</v>
      </c>
      <c r="F573" s="36">
        <v>2.7217949051451515E-2</v>
      </c>
      <c r="G573" s="36">
        <v>4.7716895385942662E-2</v>
      </c>
      <c r="H573" s="36">
        <f ca="1">Tabel_Core.accdb3[[#This Row],[Indicator]]-SUM(Tabel_Core.accdb3[[#This Row],[Money market]:[Banking sector]])</f>
        <v>-0.13450222166816275</v>
      </c>
    </row>
    <row r="574" spans="1:8" x14ac:dyDescent="0.25">
      <c r="A574" s="4">
        <v>41609</v>
      </c>
      <c r="B574" s="36">
        <v>3.484958271254663E-2</v>
      </c>
      <c r="C574" s="36">
        <v>3.3920511966063299E-2</v>
      </c>
      <c r="D574" s="36">
        <v>2.9296455813283506E-2</v>
      </c>
      <c r="E574" s="36">
        <v>2.6250159624445674E-2</v>
      </c>
      <c r="F574" s="36">
        <v>2.4626744664341529E-2</v>
      </c>
      <c r="G574" s="36">
        <v>4.830814836921362E-2</v>
      </c>
      <c r="H574" s="36">
        <f ca="1">Tabel_Core.accdb3[[#This Row],[Indicator]]-SUM(Tabel_Core.accdb3[[#This Row],[Money market]:[Banking sector]])</f>
        <v>-0.12755243772480102</v>
      </c>
    </row>
    <row r="575" spans="1:8" x14ac:dyDescent="0.25">
      <c r="A575" s="4">
        <v>41616</v>
      </c>
      <c r="B575" s="36">
        <v>3.2326297798887821E-2</v>
      </c>
      <c r="C575" s="36">
        <v>3.1737635548481406E-2</v>
      </c>
      <c r="D575" s="36">
        <v>2.6486286423005649E-2</v>
      </c>
      <c r="E575" s="36">
        <v>2.22275591354026E-2</v>
      </c>
      <c r="F575" s="36">
        <v>2.3408544962965051E-2</v>
      </c>
      <c r="G575" s="36">
        <v>4.4487901775011884E-2</v>
      </c>
      <c r="H575" s="36">
        <f ca="1">Tabel_Core.accdb3[[#This Row],[Indicator]]-SUM(Tabel_Core.accdb3[[#This Row],[Money market]:[Banking sector]])</f>
        <v>-0.11602163004597876</v>
      </c>
    </row>
    <row r="576" spans="1:8" x14ac:dyDescent="0.25">
      <c r="A576" s="4">
        <v>41623</v>
      </c>
      <c r="B576" s="36">
        <v>3.0499610950967225E-2</v>
      </c>
      <c r="C576" s="36">
        <v>3.1729242678305236E-2</v>
      </c>
      <c r="D576" s="36">
        <v>2.4889220059887196E-2</v>
      </c>
      <c r="E576" s="36">
        <v>2.1331049422389774E-2</v>
      </c>
      <c r="F576" s="36">
        <v>2.0164212741640833E-2</v>
      </c>
      <c r="G576" s="36">
        <v>4.3023556727812572E-2</v>
      </c>
      <c r="H576" s="36">
        <f ca="1">Tabel_Core.accdb3[[#This Row],[Indicator]]-SUM(Tabel_Core.accdb3[[#This Row],[Money market]:[Banking sector]])</f>
        <v>-0.11063767067906838</v>
      </c>
    </row>
    <row r="577" spans="1:8" x14ac:dyDescent="0.25">
      <c r="A577" s="4">
        <v>41630</v>
      </c>
      <c r="B577" s="36">
        <v>3.2094970618883431E-2</v>
      </c>
      <c r="C577" s="36">
        <v>3.2510817594231314E-2</v>
      </c>
      <c r="D577" s="36">
        <v>2.4886863430798253E-2</v>
      </c>
      <c r="E577" s="36">
        <v>2.6108965915435371E-2</v>
      </c>
      <c r="F577" s="36">
        <v>2.0863216067825745E-2</v>
      </c>
      <c r="G577" s="36">
        <v>4.2197146325389776E-2</v>
      </c>
      <c r="H577" s="36">
        <f ca="1">Tabel_Core.accdb3[[#This Row],[Indicator]]-SUM(Tabel_Core.accdb3[[#This Row],[Money market]:[Banking sector]])</f>
        <v>-0.11447203871479704</v>
      </c>
    </row>
    <row r="578" spans="1:8" x14ac:dyDescent="0.25">
      <c r="A578" s="4">
        <v>41637</v>
      </c>
      <c r="B578" s="36">
        <v>3.0211898593085609E-2</v>
      </c>
      <c r="C578" s="36">
        <v>2.829220109465766E-2</v>
      </c>
      <c r="D578" s="36">
        <v>2.2832956447033381E-2</v>
      </c>
      <c r="E578" s="36">
        <v>2.0500470949177028E-2</v>
      </c>
      <c r="F578" s="36">
        <v>1.7755858056732046E-2</v>
      </c>
      <c r="G578" s="36">
        <v>3.8677088530217063E-2</v>
      </c>
      <c r="H578" s="36">
        <f ca="1">Tabel_Core.accdb3[[#This Row],[Indicator]]-SUM(Tabel_Core.accdb3[[#This Row],[Money market]:[Banking sector]])</f>
        <v>-9.7846676484731568E-2</v>
      </c>
    </row>
    <row r="579" spans="1:8" x14ac:dyDescent="0.25">
      <c r="A579" s="4">
        <v>41644</v>
      </c>
      <c r="B579" s="36">
        <v>3.2475453614418517E-2</v>
      </c>
      <c r="C579" s="36">
        <v>2.6583739741112833E-2</v>
      </c>
      <c r="D579" s="36">
        <v>1.9064148083027047E-2</v>
      </c>
      <c r="E579" s="36">
        <v>1.9864211046793843E-2</v>
      </c>
      <c r="F579" s="36">
        <v>1.9077546344986436E-2</v>
      </c>
      <c r="G579" s="36">
        <v>3.667739301420412E-2</v>
      </c>
      <c r="H579" s="36">
        <f ca="1">Tabel_Core.accdb3[[#This Row],[Indicator]]-SUM(Tabel_Core.accdb3[[#This Row],[Money market]:[Banking sector]])</f>
        <v>-8.8791584615705757E-2</v>
      </c>
    </row>
    <row r="580" spans="1:8" x14ac:dyDescent="0.25">
      <c r="A580" s="4">
        <v>41651</v>
      </c>
      <c r="B580" s="36">
        <v>3.4125268498874664E-2</v>
      </c>
      <c r="C580" s="36">
        <v>2.5469739407690473E-2</v>
      </c>
      <c r="D580" s="36">
        <v>1.9643373051999022E-2</v>
      </c>
      <c r="E580" s="36">
        <v>1.9432619154750471E-2</v>
      </c>
      <c r="F580" s="36">
        <v>1.8697170709224713E-2</v>
      </c>
      <c r="G580" s="36">
        <v>3.3201049138995756E-2</v>
      </c>
      <c r="H580" s="36">
        <f ca="1">Tabel_Core.accdb3[[#This Row],[Indicator]]-SUM(Tabel_Core.accdb3[[#This Row],[Money market]:[Banking sector]])</f>
        <v>-8.2318682963785778E-2</v>
      </c>
    </row>
    <row r="581" spans="1:8" x14ac:dyDescent="0.25">
      <c r="A581" s="4">
        <v>41658</v>
      </c>
      <c r="B581" s="36">
        <v>3.0108129503813842E-2</v>
      </c>
      <c r="C581" s="36">
        <v>2.3492017248799985E-2</v>
      </c>
      <c r="D581" s="36">
        <v>1.8072241256941277E-2</v>
      </c>
      <c r="E581" s="36">
        <v>1.1075260110945975E-2</v>
      </c>
      <c r="F581" s="36">
        <v>1.8513924080115571E-2</v>
      </c>
      <c r="G581" s="36">
        <v>2.6037993171329283E-2</v>
      </c>
      <c r="H581" s="36">
        <f ca="1">Tabel_Core.accdb3[[#This Row],[Indicator]]-SUM(Tabel_Core.accdb3[[#This Row],[Money market]:[Banking sector]])</f>
        <v>-6.7083306364318251E-2</v>
      </c>
    </row>
    <row r="582" spans="1:8" x14ac:dyDescent="0.25">
      <c r="A582" s="4">
        <v>41665</v>
      </c>
      <c r="B582" s="36">
        <v>4.2080893458212178E-2</v>
      </c>
      <c r="C582" s="36">
        <v>2.7166824511182113E-2</v>
      </c>
      <c r="D582" s="36">
        <v>2.1854668784440392E-2</v>
      </c>
      <c r="E582" s="36">
        <v>1.7760419268431141E-2</v>
      </c>
      <c r="F582" s="36">
        <v>2.4685560794820191E-2</v>
      </c>
      <c r="G582" s="36">
        <v>3.4862480394670145E-2</v>
      </c>
      <c r="H582" s="36">
        <f ca="1">Tabel_Core.accdb3[[#This Row],[Indicator]]-SUM(Tabel_Core.accdb3[[#This Row],[Money market]:[Banking sector]])</f>
        <v>-8.4249060295331829E-2</v>
      </c>
    </row>
    <row r="583" spans="1:8" x14ac:dyDescent="0.25">
      <c r="A583" s="4">
        <v>41672</v>
      </c>
      <c r="B583" s="36">
        <v>5.273707459384961E-2</v>
      </c>
      <c r="C583" s="36">
        <v>3.0373701229676073E-2</v>
      </c>
      <c r="D583" s="36">
        <v>2.4457148979927075E-2</v>
      </c>
      <c r="E583" s="36">
        <v>2.9066374534259871E-2</v>
      </c>
      <c r="F583" s="36">
        <v>2.089689593253026E-2</v>
      </c>
      <c r="G583" s="36">
        <v>4.3837922034610559E-2</v>
      </c>
      <c r="H583" s="36">
        <f ca="1">Tabel_Core.accdb3[[#This Row],[Indicator]]-SUM(Tabel_Core.accdb3[[#This Row],[Money market]:[Banking sector]])</f>
        <v>-9.5894968117154228E-2</v>
      </c>
    </row>
    <row r="584" spans="1:8" x14ac:dyDescent="0.25">
      <c r="A584" s="4">
        <v>41679</v>
      </c>
      <c r="B584" s="36">
        <v>6.4233569286760037E-2</v>
      </c>
      <c r="C584" s="36">
        <v>3.5636718674944737E-2</v>
      </c>
      <c r="D584" s="36">
        <v>2.6503644335404239E-2</v>
      </c>
      <c r="E584" s="36">
        <v>3.794471414701428E-2</v>
      </c>
      <c r="F584" s="36">
        <v>2.2734969051627044E-2</v>
      </c>
      <c r="G584" s="36">
        <v>5.4874223649750913E-2</v>
      </c>
      <c r="H584" s="36">
        <f ca="1">Tabel_Core.accdb3[[#This Row],[Indicator]]-SUM(Tabel_Core.accdb3[[#This Row],[Money market]:[Banking sector]])</f>
        <v>-0.11346070057198117</v>
      </c>
    </row>
    <row r="585" spans="1:8" x14ac:dyDescent="0.25">
      <c r="A585" s="4">
        <v>41686</v>
      </c>
      <c r="B585" s="36">
        <v>6.800296927253914E-2</v>
      </c>
      <c r="C585" s="36">
        <v>3.5654828742451489E-2</v>
      </c>
      <c r="D585" s="36">
        <v>2.6887638398113929E-2</v>
      </c>
      <c r="E585" s="36">
        <v>3.9866922698277102E-2</v>
      </c>
      <c r="F585" s="36">
        <v>2.3945766943224422E-2</v>
      </c>
      <c r="G585" s="36">
        <v>5.869929395858875E-2</v>
      </c>
      <c r="H585" s="36">
        <f ca="1">Tabel_Core.accdb3[[#This Row],[Indicator]]-SUM(Tabel_Core.accdb3[[#This Row],[Money market]:[Banking sector]])</f>
        <v>-0.11705148146811654</v>
      </c>
    </row>
    <row r="586" spans="1:8" x14ac:dyDescent="0.25">
      <c r="A586" s="4">
        <v>41693</v>
      </c>
      <c r="B586" s="36">
        <v>6.0548119454952372E-2</v>
      </c>
      <c r="C586" s="36">
        <v>3.3611396417788424E-2</v>
      </c>
      <c r="D586" s="36">
        <v>2.3708541675326912E-2</v>
      </c>
      <c r="E586" s="36">
        <v>3.5251132811825792E-2</v>
      </c>
      <c r="F586" s="36">
        <v>2.1463782359504711E-2</v>
      </c>
      <c r="G586" s="36">
        <v>5.2237684833957888E-2</v>
      </c>
      <c r="H586" s="36">
        <f ca="1">Tabel_Core.accdb3[[#This Row],[Indicator]]-SUM(Tabel_Core.accdb3[[#This Row],[Money market]:[Banking sector]])</f>
        <v>-0.10572441864345136</v>
      </c>
    </row>
    <row r="587" spans="1:8" x14ac:dyDescent="0.25">
      <c r="A587" s="4">
        <v>41700</v>
      </c>
      <c r="B587" s="36">
        <v>6.2028380785904898E-2</v>
      </c>
      <c r="C587" s="36">
        <v>3.3868694515757754E-2</v>
      </c>
      <c r="D587" s="36">
        <v>2.7249411200506005E-2</v>
      </c>
      <c r="E587" s="36">
        <v>3.3035495870853207E-2</v>
      </c>
      <c r="F587" s="36">
        <v>2.3951137554325652E-2</v>
      </c>
      <c r="G587" s="36">
        <v>5.0813370290787613E-2</v>
      </c>
      <c r="H587" s="36">
        <f ca="1">Tabel_Core.accdb3[[#This Row],[Indicator]]-SUM(Tabel_Core.accdb3[[#This Row],[Money market]:[Banking sector]])</f>
        <v>-0.10688972864632534</v>
      </c>
    </row>
    <row r="588" spans="1:8" x14ac:dyDescent="0.25">
      <c r="A588" s="4">
        <v>41707</v>
      </c>
      <c r="B588" s="36">
        <v>6.5120364348527304E-2</v>
      </c>
      <c r="C588" s="36">
        <v>3.347597592628325E-2</v>
      </c>
      <c r="D588" s="36">
        <v>2.9222466548313585E-2</v>
      </c>
      <c r="E588" s="36">
        <v>3.4313106511100151E-2</v>
      </c>
      <c r="F588" s="36">
        <v>2.6358536572925473E-2</v>
      </c>
      <c r="G588" s="36">
        <v>4.9212788600472006E-2</v>
      </c>
      <c r="H588" s="36">
        <f ca="1">Tabel_Core.accdb3[[#This Row],[Indicator]]-SUM(Tabel_Core.accdb3[[#This Row],[Money market]:[Banking sector]])</f>
        <v>-0.10746250981056715</v>
      </c>
    </row>
    <row r="589" spans="1:8" x14ac:dyDescent="0.25">
      <c r="A589" s="4">
        <v>41714</v>
      </c>
      <c r="B589" s="36">
        <v>7.8095722158607911E-2</v>
      </c>
      <c r="C589" s="36">
        <v>3.7126543411111781E-2</v>
      </c>
      <c r="D589" s="36">
        <v>3.3838219219425335E-2</v>
      </c>
      <c r="E589" s="36">
        <v>4.7004978470304659E-2</v>
      </c>
      <c r="F589" s="36">
        <v>2.2418362902447767E-2</v>
      </c>
      <c r="G589" s="36">
        <v>5.5870621118374098E-2</v>
      </c>
      <c r="H589" s="36">
        <f ca="1">Tabel_Core.accdb3[[#This Row],[Indicator]]-SUM(Tabel_Core.accdb3[[#This Row],[Money market]:[Banking sector]])</f>
        <v>-0.11816300296305574</v>
      </c>
    </row>
    <row r="590" spans="1:8" x14ac:dyDescent="0.25">
      <c r="A590" s="4">
        <v>41721</v>
      </c>
      <c r="B590" s="36">
        <v>8.9350672934018452E-2</v>
      </c>
      <c r="C590" s="36">
        <v>3.8959723377874539E-2</v>
      </c>
      <c r="D590" s="36">
        <v>3.7428459878327873E-2</v>
      </c>
      <c r="E590" s="36">
        <v>5.3559670971651097E-2</v>
      </c>
      <c r="F590" s="36">
        <v>2.454938662737231E-2</v>
      </c>
      <c r="G590" s="36">
        <v>6.4569386594246381E-2</v>
      </c>
      <c r="H590" s="36">
        <f ca="1">Tabel_Core.accdb3[[#This Row],[Indicator]]-SUM(Tabel_Core.accdb3[[#This Row],[Money market]:[Banking sector]])</f>
        <v>-0.12971595451545376</v>
      </c>
    </row>
    <row r="591" spans="1:8" x14ac:dyDescent="0.25">
      <c r="A591" s="4">
        <v>41728</v>
      </c>
      <c r="B591" s="36">
        <v>8.9201638686866203E-2</v>
      </c>
      <c r="C591" s="36">
        <v>3.8914247539714536E-2</v>
      </c>
      <c r="D591" s="36">
        <v>3.3835182583464699E-2</v>
      </c>
      <c r="E591" s="36">
        <v>5.6508556941399217E-2</v>
      </c>
      <c r="F591" s="36">
        <v>2.5190478421704663E-2</v>
      </c>
      <c r="G591" s="36">
        <v>6.4243222973495911E-2</v>
      </c>
      <c r="H591" s="36">
        <f ca="1">Tabel_Core.accdb3[[#This Row],[Indicator]]-SUM(Tabel_Core.accdb3[[#This Row],[Money market]:[Banking sector]])</f>
        <v>-0.12949004977291281</v>
      </c>
    </row>
    <row r="592" spans="1:8" x14ac:dyDescent="0.25">
      <c r="A592" s="4">
        <v>41735</v>
      </c>
      <c r="B592" s="36">
        <v>7.7064596646775008E-2</v>
      </c>
      <c r="C592" s="36">
        <v>3.4700611722018909E-2</v>
      </c>
      <c r="D592" s="36">
        <v>2.9648178887289992E-2</v>
      </c>
      <c r="E592" s="36">
        <v>4.7425855281640894E-2</v>
      </c>
      <c r="F592" s="36">
        <v>1.8892810525593481E-2</v>
      </c>
      <c r="G592" s="36">
        <v>5.8387328362255929E-2</v>
      </c>
      <c r="H592" s="36">
        <f ca="1">Tabel_Core.accdb3[[#This Row],[Indicator]]-SUM(Tabel_Core.accdb3[[#This Row],[Money market]:[Banking sector]])</f>
        <v>-0.11199018813202419</v>
      </c>
    </row>
    <row r="593" spans="1:8" x14ac:dyDescent="0.25">
      <c r="A593" s="4">
        <v>41742</v>
      </c>
      <c r="B593" s="36">
        <v>7.5010587588955846E-2</v>
      </c>
      <c r="C593" s="36">
        <v>3.1950456671238144E-2</v>
      </c>
      <c r="D593" s="36">
        <v>2.8078689862183405E-2</v>
      </c>
      <c r="E593" s="36">
        <v>4.5391445394939937E-2</v>
      </c>
      <c r="F593" s="36">
        <v>2.1144596879570508E-2</v>
      </c>
      <c r="G593" s="36">
        <v>5.570151103195204E-2</v>
      </c>
      <c r="H593" s="36">
        <f ca="1">Tabel_Core.accdb3[[#This Row],[Indicator]]-SUM(Tabel_Core.accdb3[[#This Row],[Money market]:[Banking sector]])</f>
        <v>-0.10725611225092818</v>
      </c>
    </row>
    <row r="594" spans="1:8" x14ac:dyDescent="0.25">
      <c r="A594" s="4">
        <v>41749</v>
      </c>
      <c r="B594" s="36">
        <v>7.1455730163385148E-2</v>
      </c>
      <c r="C594" s="36">
        <v>2.9735609005351944E-2</v>
      </c>
      <c r="D594" s="36">
        <v>2.5100355165411543E-2</v>
      </c>
      <c r="E594" s="36">
        <v>4.6180264031786933E-2</v>
      </c>
      <c r="F594" s="36">
        <v>1.5487248791670278E-2</v>
      </c>
      <c r="G594" s="36">
        <v>5.0816995563597651E-2</v>
      </c>
      <c r="H594" s="36">
        <f ca="1">Tabel_Core.accdb3[[#This Row],[Indicator]]-SUM(Tabel_Core.accdb3[[#This Row],[Money market]:[Banking sector]])</f>
        <v>-9.5864742394433197E-2</v>
      </c>
    </row>
    <row r="595" spans="1:8" x14ac:dyDescent="0.25">
      <c r="A595" s="4">
        <v>41756</v>
      </c>
      <c r="B595" s="36">
        <v>6.8887221876735405E-2</v>
      </c>
      <c r="C595" s="36">
        <v>2.6845716829423324E-2</v>
      </c>
      <c r="D595" s="36">
        <v>2.3449645036489483E-2</v>
      </c>
      <c r="E595" s="36">
        <v>4.4518141279870339E-2</v>
      </c>
      <c r="F595" s="36">
        <v>9.9276910020232954E-3</v>
      </c>
      <c r="G595" s="36">
        <v>4.8038979050301273E-2</v>
      </c>
      <c r="H595" s="36">
        <f ca="1">Tabel_Core.accdb3[[#This Row],[Indicator]]-SUM(Tabel_Core.accdb3[[#This Row],[Money market]:[Banking sector]])</f>
        <v>-8.3892951321372311E-2</v>
      </c>
    </row>
    <row r="596" spans="1:8" x14ac:dyDescent="0.25">
      <c r="A596" s="4">
        <v>41763</v>
      </c>
      <c r="B596" s="36">
        <v>7.303609072350728E-2</v>
      </c>
      <c r="C596" s="36">
        <v>2.520061556578445E-2</v>
      </c>
      <c r="D596" s="36">
        <v>2.2737324409962831E-2</v>
      </c>
      <c r="E596" s="36">
        <v>4.7976940420732361E-2</v>
      </c>
      <c r="F596" s="36">
        <v>9.7672736039079756E-3</v>
      </c>
      <c r="G596" s="36">
        <v>4.7248192002450493E-2</v>
      </c>
      <c r="H596" s="36">
        <f ca="1">Tabel_Core.accdb3[[#This Row],[Indicator]]-SUM(Tabel_Core.accdb3[[#This Row],[Money market]:[Banking sector]])</f>
        <v>-7.9894255279330834E-2</v>
      </c>
    </row>
    <row r="597" spans="1:8" x14ac:dyDescent="0.25">
      <c r="A597" s="4">
        <v>41770</v>
      </c>
      <c r="B597" s="36">
        <v>6.427411617292858E-2</v>
      </c>
      <c r="C597" s="36">
        <v>2.423977523549798E-2</v>
      </c>
      <c r="D597" s="36">
        <v>1.9264973932847439E-2</v>
      </c>
      <c r="E597" s="36">
        <v>4.1569615490571601E-2</v>
      </c>
      <c r="F597" s="36">
        <v>7.739912563364237E-3</v>
      </c>
      <c r="G597" s="36">
        <v>3.9941099350077135E-2</v>
      </c>
      <c r="H597" s="36">
        <f ca="1">Tabel_Core.accdb3[[#This Row],[Indicator]]-SUM(Tabel_Core.accdb3[[#This Row],[Money market]:[Banking sector]])</f>
        <v>-6.8481260399429811E-2</v>
      </c>
    </row>
    <row r="598" spans="1:8" x14ac:dyDescent="0.25">
      <c r="A598" s="4">
        <v>41777</v>
      </c>
      <c r="B598" s="36">
        <v>6.2434292774496566E-2</v>
      </c>
      <c r="C598" s="36">
        <v>2.668650368795434E-2</v>
      </c>
      <c r="D598" s="36">
        <v>2.2270249364058262E-2</v>
      </c>
      <c r="E598" s="36">
        <v>4.0722617436212867E-2</v>
      </c>
      <c r="F598" s="36">
        <v>1.0806644864282657E-2</v>
      </c>
      <c r="G598" s="36">
        <v>3.4734674116960282E-2</v>
      </c>
      <c r="H598" s="36">
        <f ca="1">Tabel_Core.accdb3[[#This Row],[Indicator]]-SUM(Tabel_Core.accdb3[[#This Row],[Money market]:[Banking sector]])</f>
        <v>-7.2786396694971847E-2</v>
      </c>
    </row>
    <row r="599" spans="1:8" x14ac:dyDescent="0.25">
      <c r="A599" s="4">
        <v>41784</v>
      </c>
      <c r="B599" s="36">
        <v>6.224271475536669E-2</v>
      </c>
      <c r="C599" s="36">
        <v>2.7727270992431184E-2</v>
      </c>
      <c r="D599" s="36">
        <v>2.3339341240661574E-2</v>
      </c>
      <c r="E599" s="36">
        <v>3.9781860216460962E-2</v>
      </c>
      <c r="F599" s="36">
        <v>1.365686120690349E-2</v>
      </c>
      <c r="G599" s="36">
        <v>3.3564405235454911E-2</v>
      </c>
      <c r="H599" s="36">
        <f ca="1">Tabel_Core.accdb3[[#This Row],[Indicator]]-SUM(Tabel_Core.accdb3[[#This Row],[Money market]:[Banking sector]])</f>
        <v>-7.5827024136545407E-2</v>
      </c>
    </row>
    <row r="600" spans="1:8" x14ac:dyDescent="0.25">
      <c r="A600" s="4">
        <v>41791</v>
      </c>
      <c r="B600" s="36">
        <v>5.9946248611214621E-2</v>
      </c>
      <c r="C600" s="36">
        <v>2.7793361855191056E-2</v>
      </c>
      <c r="D600" s="36">
        <v>2.2354654092740765E-2</v>
      </c>
      <c r="E600" s="36">
        <v>3.8201498465088683E-2</v>
      </c>
      <c r="F600" s="36">
        <v>1.3449964127465915E-2</v>
      </c>
      <c r="G600" s="36">
        <v>3.2581700596104046E-2</v>
      </c>
      <c r="H600" s="36">
        <f ca="1">Tabel_Core.accdb3[[#This Row],[Indicator]]-SUM(Tabel_Core.accdb3[[#This Row],[Money market]:[Banking sector]])</f>
        <v>-7.4434930525375836E-2</v>
      </c>
    </row>
    <row r="601" spans="1:8" x14ac:dyDescent="0.25">
      <c r="A601" s="4">
        <v>41798</v>
      </c>
      <c r="B601" s="36">
        <v>6.2938478965804165E-2</v>
      </c>
      <c r="C601" s="36">
        <v>2.8424413810629514E-2</v>
      </c>
      <c r="D601" s="36">
        <v>2.5264609885657249E-2</v>
      </c>
      <c r="E601" s="36">
        <v>3.8882788584166307E-2</v>
      </c>
      <c r="F601" s="36">
        <v>1.4752820102813514E-2</v>
      </c>
      <c r="G601" s="36">
        <v>3.3033527962452278E-2</v>
      </c>
      <c r="H601" s="36">
        <f ca="1">Tabel_Core.accdb3[[#This Row],[Indicator]]-SUM(Tabel_Core.accdb3[[#This Row],[Money market]:[Banking sector]])</f>
        <v>-7.7419681379914687E-2</v>
      </c>
    </row>
    <row r="602" spans="1:8" x14ac:dyDescent="0.25">
      <c r="A602" s="4">
        <v>41805</v>
      </c>
      <c r="B602" s="36">
        <v>6.1551268553050521E-2</v>
      </c>
      <c r="C602" s="36">
        <v>2.894991618158739E-2</v>
      </c>
      <c r="D602" s="36">
        <v>2.2012705239272078E-2</v>
      </c>
      <c r="E602" s="36">
        <v>3.7746315523216376E-2</v>
      </c>
      <c r="F602" s="36">
        <v>1.5810793527157009E-2</v>
      </c>
      <c r="G602" s="36">
        <v>3.4175444844535961E-2</v>
      </c>
      <c r="H602" s="36">
        <f ca="1">Tabel_Core.accdb3[[#This Row],[Indicator]]-SUM(Tabel_Core.accdb3[[#This Row],[Money market]:[Banking sector]])</f>
        <v>-7.7143906762718317E-2</v>
      </c>
    </row>
    <row r="603" spans="1:8" x14ac:dyDescent="0.25">
      <c r="A603" s="4">
        <v>41812</v>
      </c>
      <c r="B603" s="36">
        <v>5.1375275041379245E-2</v>
      </c>
      <c r="C603" s="36">
        <v>2.7985832565474062E-2</v>
      </c>
      <c r="D603" s="36">
        <v>2.0669770306291128E-2</v>
      </c>
      <c r="E603" s="36">
        <v>2.7461713525390591E-2</v>
      </c>
      <c r="F603" s="36">
        <v>1.457874870147859E-2</v>
      </c>
      <c r="G603" s="36">
        <v>2.9558511859646076E-2</v>
      </c>
      <c r="H603" s="36">
        <f ca="1">Tabel_Core.accdb3[[#This Row],[Indicator]]-SUM(Tabel_Core.accdb3[[#This Row],[Money market]:[Banking sector]])</f>
        <v>-6.8879301916901198E-2</v>
      </c>
    </row>
    <row r="604" spans="1:8" x14ac:dyDescent="0.25">
      <c r="A604" s="4">
        <v>41819</v>
      </c>
      <c r="B604" s="36">
        <v>4.8151791126779767E-2</v>
      </c>
      <c r="C604" s="36">
        <v>2.9588382916959446E-2</v>
      </c>
      <c r="D604" s="36">
        <v>2.1514034459119952E-2</v>
      </c>
      <c r="E604" s="36">
        <v>2.5199327789241631E-2</v>
      </c>
      <c r="F604" s="36">
        <v>1.5203657606670175E-2</v>
      </c>
      <c r="G604" s="36">
        <v>2.8974734849446931E-2</v>
      </c>
      <c r="H604" s="36">
        <f ca="1">Tabel_Core.accdb3[[#This Row],[Indicator]]-SUM(Tabel_Core.accdb3[[#This Row],[Money market]:[Banking sector]])</f>
        <v>-7.2328346494658372E-2</v>
      </c>
    </row>
    <row r="605" spans="1:8" x14ac:dyDescent="0.25">
      <c r="A605" s="4">
        <v>41826</v>
      </c>
      <c r="B605" s="36">
        <v>4.251828237698816E-2</v>
      </c>
      <c r="C605" s="36">
        <v>2.8799346680699507E-2</v>
      </c>
      <c r="D605" s="36">
        <v>1.8230974156854068E-2</v>
      </c>
      <c r="E605" s="36">
        <v>1.9385825044646886E-2</v>
      </c>
      <c r="F605" s="36">
        <v>1.4967470378389995E-2</v>
      </c>
      <c r="G605" s="36">
        <v>3.0345272009350568E-2</v>
      </c>
      <c r="H605" s="36">
        <f ca="1">Tabel_Core.accdb3[[#This Row],[Indicator]]-SUM(Tabel_Core.accdb3[[#This Row],[Money market]:[Banking sector]])</f>
        <v>-6.9210605892952859E-2</v>
      </c>
    </row>
    <row r="606" spans="1:8" x14ac:dyDescent="0.25">
      <c r="A606" s="4">
        <v>41833</v>
      </c>
      <c r="B606" s="36">
        <v>4.1968847510905356E-2</v>
      </c>
      <c r="C606" s="36">
        <v>2.6967397459287223E-2</v>
      </c>
      <c r="D606" s="36">
        <v>1.8140838356768552E-2</v>
      </c>
      <c r="E606" s="36">
        <v>1.9911739680056894E-2</v>
      </c>
      <c r="F606" s="36">
        <v>1.2438634103647199E-2</v>
      </c>
      <c r="G606" s="36">
        <v>3.1324639430950728E-2</v>
      </c>
      <c r="H606" s="36">
        <f ca="1">Tabel_Core.accdb3[[#This Row],[Indicator]]-SUM(Tabel_Core.accdb3[[#This Row],[Money market]:[Banking sector]])</f>
        <v>-6.681440151980525E-2</v>
      </c>
    </row>
    <row r="607" spans="1:8" x14ac:dyDescent="0.25">
      <c r="A607" s="4">
        <v>41840</v>
      </c>
      <c r="B607" s="36">
        <v>4.872724749528131E-2</v>
      </c>
      <c r="C607" s="36">
        <v>2.7864616222988785E-2</v>
      </c>
      <c r="D607" s="36">
        <v>1.7400956266154236E-2</v>
      </c>
      <c r="E607" s="36">
        <v>2.8422850697277152E-2</v>
      </c>
      <c r="F607" s="36">
        <v>1.2296568411727568E-2</v>
      </c>
      <c r="G607" s="36">
        <v>3.6108099018526095E-2</v>
      </c>
      <c r="H607" s="36">
        <f ca="1">Tabel_Core.accdb3[[#This Row],[Indicator]]-SUM(Tabel_Core.accdb3[[#This Row],[Money market]:[Banking sector]])</f>
        <v>-7.3365843121392521E-2</v>
      </c>
    </row>
    <row r="608" spans="1:8" x14ac:dyDescent="0.25">
      <c r="A608" s="4">
        <v>41847</v>
      </c>
      <c r="B608" s="36">
        <v>5.5862973040374533E-2</v>
      </c>
      <c r="C608" s="36">
        <v>2.7593413170849512E-2</v>
      </c>
      <c r="D608" s="36">
        <v>1.9247368953180445E-2</v>
      </c>
      <c r="E608" s="36">
        <v>3.5038945556591337E-2</v>
      </c>
      <c r="F608" s="36">
        <v>1.2223428613737465E-2</v>
      </c>
      <c r="G608" s="36">
        <v>3.8480135889863952E-2</v>
      </c>
      <c r="H608" s="36">
        <f ca="1">Tabel_Core.accdb3[[#This Row],[Indicator]]-SUM(Tabel_Core.accdb3[[#This Row],[Money market]:[Banking sector]])</f>
        <v>-7.6720319143848179E-2</v>
      </c>
    </row>
    <row r="609" spans="1:8" x14ac:dyDescent="0.25">
      <c r="A609" s="4">
        <v>41854</v>
      </c>
      <c r="B609" s="36">
        <v>5.8281886694345336E-2</v>
      </c>
      <c r="C609" s="36">
        <v>2.8218919467208024E-2</v>
      </c>
      <c r="D609" s="36">
        <v>2.1060716276902668E-2</v>
      </c>
      <c r="E609" s="36">
        <v>4.0161467672376355E-2</v>
      </c>
      <c r="F609" s="36">
        <v>9.5788864262338243E-3</v>
      </c>
      <c r="G609" s="36">
        <v>3.879175398910463E-2</v>
      </c>
      <c r="H609" s="36">
        <f ca="1">Tabel_Core.accdb3[[#This Row],[Indicator]]-SUM(Tabel_Core.accdb3[[#This Row],[Money market]:[Banking sector]])</f>
        <v>-7.9529857137480148E-2</v>
      </c>
    </row>
    <row r="610" spans="1:8" x14ac:dyDescent="0.25">
      <c r="A610" s="4">
        <v>41861</v>
      </c>
      <c r="B610" s="36">
        <v>6.9425991201496118E-2</v>
      </c>
      <c r="C610" s="36">
        <v>2.9854377568494857E-2</v>
      </c>
      <c r="D610" s="36">
        <v>2.6095928951780437E-2</v>
      </c>
      <c r="E610" s="36">
        <v>4.7554697821743777E-2</v>
      </c>
      <c r="F610" s="36">
        <v>1.1822038946108728E-2</v>
      </c>
      <c r="G610" s="36">
        <v>4.3165511527835952E-2</v>
      </c>
      <c r="H610" s="36">
        <f ca="1">Tabel_Core.accdb3[[#This Row],[Indicator]]-SUM(Tabel_Core.accdb3[[#This Row],[Money market]:[Banking sector]])</f>
        <v>-8.9066563614467631E-2</v>
      </c>
    </row>
    <row r="611" spans="1:8" x14ac:dyDescent="0.25">
      <c r="A611" s="4">
        <v>41868</v>
      </c>
      <c r="B611" s="36">
        <v>7.1430301189127951E-2</v>
      </c>
      <c r="C611" s="36">
        <v>2.9627170355323237E-2</v>
      </c>
      <c r="D611" s="36">
        <v>2.6209960913288369E-2</v>
      </c>
      <c r="E611" s="36">
        <v>4.7702383292679451E-2</v>
      </c>
      <c r="F611" s="36">
        <v>1.2437336552901461E-2</v>
      </c>
      <c r="G611" s="36">
        <v>4.5158760185199188E-2</v>
      </c>
      <c r="H611" s="36">
        <f ca="1">Tabel_Core.accdb3[[#This Row],[Indicator]]-SUM(Tabel_Core.accdb3[[#This Row],[Money market]:[Banking sector]])</f>
        <v>-8.9705310110263739E-2</v>
      </c>
    </row>
    <row r="612" spans="1:8" x14ac:dyDescent="0.25">
      <c r="A612" s="4">
        <v>41875</v>
      </c>
      <c r="B612" s="36">
        <v>6.9663959860836872E-2</v>
      </c>
      <c r="C612" s="36">
        <v>2.9305469196799445E-2</v>
      </c>
      <c r="D612" s="36">
        <v>2.3939626299599476E-2</v>
      </c>
      <c r="E612" s="36">
        <v>4.7593160871557391E-2</v>
      </c>
      <c r="F612" s="36">
        <v>1.2939882636830118E-2</v>
      </c>
      <c r="G612" s="36">
        <v>4.429841983998626E-2</v>
      </c>
      <c r="H612" s="36">
        <f ca="1">Tabel_Core.accdb3[[#This Row],[Indicator]]-SUM(Tabel_Core.accdb3[[#This Row],[Money market]:[Banking sector]])</f>
        <v>-8.8412598983935831E-2</v>
      </c>
    </row>
    <row r="613" spans="1:8" x14ac:dyDescent="0.25">
      <c r="A613" s="4">
        <v>41882</v>
      </c>
      <c r="B613" s="36">
        <v>6.9777538916505372E-2</v>
      </c>
      <c r="C613" s="36">
        <v>2.9065291452802469E-2</v>
      </c>
      <c r="D613" s="36">
        <v>2.4256465122525838E-2</v>
      </c>
      <c r="E613" s="36">
        <v>4.710200057586611E-2</v>
      </c>
      <c r="F613" s="36">
        <v>1.2766234925538559E-2</v>
      </c>
      <c r="G613" s="36">
        <v>4.4455794554078741E-2</v>
      </c>
      <c r="H613" s="36">
        <f ca="1">Tabel_Core.accdb3[[#This Row],[Indicator]]-SUM(Tabel_Core.accdb3[[#This Row],[Money market]:[Banking sector]])</f>
        <v>-8.7868247714306347E-2</v>
      </c>
    </row>
    <row r="614" spans="1:8" x14ac:dyDescent="0.25">
      <c r="A614" s="4">
        <v>41889</v>
      </c>
      <c r="B614" s="36">
        <v>5.9020823172802973E-2</v>
      </c>
      <c r="C614" s="36">
        <v>3.1422591515320758E-2</v>
      </c>
      <c r="D614" s="36">
        <v>1.9977606953746251E-2</v>
      </c>
      <c r="E614" s="36">
        <v>3.6267658652856832E-2</v>
      </c>
      <c r="F614" s="36">
        <v>1.6038714220766762E-2</v>
      </c>
      <c r="G614" s="36">
        <v>4.0778554157109514E-2</v>
      </c>
      <c r="H614" s="36">
        <f ca="1">Tabel_Core.accdb3[[#This Row],[Indicator]]-SUM(Tabel_Core.accdb3[[#This Row],[Money market]:[Banking sector]])</f>
        <v>-8.5464302326997171E-2</v>
      </c>
    </row>
    <row r="615" spans="1:8" x14ac:dyDescent="0.25">
      <c r="A615" s="4">
        <v>41896</v>
      </c>
      <c r="B615" s="36">
        <v>6.2907413244698937E-2</v>
      </c>
      <c r="C615" s="36">
        <v>3.1616234878820246E-2</v>
      </c>
      <c r="D615" s="36">
        <v>2.1941140414317807E-2</v>
      </c>
      <c r="E615" s="36">
        <v>3.5844907929187833E-2</v>
      </c>
      <c r="F615" s="36">
        <v>2.0663819833721266E-2</v>
      </c>
      <c r="G615" s="36">
        <v>4.1039590644193616E-2</v>
      </c>
      <c r="H615" s="36">
        <f ca="1">Tabel_Core.accdb3[[#This Row],[Indicator]]-SUM(Tabel_Core.accdb3[[#This Row],[Money market]:[Banking sector]])</f>
        <v>-8.8198280455541803E-2</v>
      </c>
    </row>
    <row r="616" spans="1:8" x14ac:dyDescent="0.25">
      <c r="A616" s="4">
        <v>41903</v>
      </c>
      <c r="B616" s="36">
        <v>6.4325857873289941E-2</v>
      </c>
      <c r="C616" s="36">
        <v>3.256596150798774E-2</v>
      </c>
      <c r="D616" s="36">
        <v>2.2800710011780367E-2</v>
      </c>
      <c r="E616" s="36">
        <v>3.4917626143422018E-2</v>
      </c>
      <c r="F616" s="36">
        <v>2.3976391281713427E-2</v>
      </c>
      <c r="G616" s="36">
        <v>4.1456057563888572E-2</v>
      </c>
      <c r="H616" s="36">
        <f ca="1">Tabel_Core.accdb3[[#This Row],[Indicator]]-SUM(Tabel_Core.accdb3[[#This Row],[Money market]:[Banking sector]])</f>
        <v>-9.1390888635502196E-2</v>
      </c>
    </row>
    <row r="617" spans="1:8" x14ac:dyDescent="0.25">
      <c r="A617" s="4">
        <v>41910</v>
      </c>
      <c r="B617" s="36">
        <v>6.4808202191185424E-2</v>
      </c>
      <c r="C617" s="36">
        <v>3.3714699250444138E-2</v>
      </c>
      <c r="D617" s="36">
        <v>2.0865347201025349E-2</v>
      </c>
      <c r="E617" s="36">
        <v>3.7307801295466826E-2</v>
      </c>
      <c r="F617" s="36">
        <v>2.4167763576053554E-2</v>
      </c>
      <c r="G617" s="36">
        <v>4.3711966344530069E-2</v>
      </c>
      <c r="H617" s="36">
        <f ca="1">Tabel_Core.accdb3[[#This Row],[Indicator]]-SUM(Tabel_Core.accdb3[[#This Row],[Money market]:[Banking sector]])</f>
        <v>-9.4959375476334498E-2</v>
      </c>
    </row>
    <row r="618" spans="1:8" x14ac:dyDescent="0.25">
      <c r="A618" s="4">
        <v>41917</v>
      </c>
      <c r="B618" s="36">
        <v>7.3491034337917663E-2</v>
      </c>
      <c r="C618" s="36">
        <v>3.2000495692779601E-2</v>
      </c>
      <c r="D618" s="36">
        <v>2.2685072555840107E-2</v>
      </c>
      <c r="E618" s="36">
        <v>4.637366502717051E-2</v>
      </c>
      <c r="F618" s="36">
        <v>2.2353381104316575E-2</v>
      </c>
      <c r="G618" s="36">
        <v>4.8624524866277517E-2</v>
      </c>
      <c r="H618" s="36">
        <f ca="1">Tabel_Core.accdb3[[#This Row],[Indicator]]-SUM(Tabel_Core.accdb3[[#This Row],[Money market]:[Banking sector]])</f>
        <v>-9.8546104908466645E-2</v>
      </c>
    </row>
    <row r="619" spans="1:8" x14ac:dyDescent="0.25">
      <c r="A619" s="4">
        <v>41924</v>
      </c>
      <c r="B619" s="36">
        <v>7.8059793206771588E-2</v>
      </c>
      <c r="C619" s="36">
        <v>3.3435022722800932E-2</v>
      </c>
      <c r="D619" s="36">
        <v>2.1571850119090661E-2</v>
      </c>
      <c r="E619" s="36">
        <v>5.299644509060699E-2</v>
      </c>
      <c r="F619" s="36">
        <v>2.2177463146816907E-2</v>
      </c>
      <c r="G619" s="36">
        <v>5.3002380503824838E-2</v>
      </c>
      <c r="H619" s="36">
        <f ca="1">Tabel_Core.accdb3[[#This Row],[Indicator]]-SUM(Tabel_Core.accdb3[[#This Row],[Money market]:[Banking sector]])</f>
        <v>-0.10512336837636874</v>
      </c>
    </row>
    <row r="620" spans="1:8" x14ac:dyDescent="0.25">
      <c r="A620" s="4">
        <v>41931</v>
      </c>
      <c r="B620" s="36">
        <v>0.11236283204516315</v>
      </c>
      <c r="C620" s="36">
        <v>3.8713709688555517E-2</v>
      </c>
      <c r="D620" s="36">
        <v>2.9810731139493341E-2</v>
      </c>
      <c r="E620" s="36">
        <v>6.6609552496679034E-2</v>
      </c>
      <c r="F620" s="36">
        <v>3.6091268534102411E-2</v>
      </c>
      <c r="G620" s="36">
        <v>7.1873670896589942E-2</v>
      </c>
      <c r="H620" s="36">
        <f ca="1">Tabel_Core.accdb3[[#This Row],[Indicator]]-SUM(Tabel_Core.accdb3[[#This Row],[Money market]:[Banking sector]])</f>
        <v>-0.1307361007102571</v>
      </c>
    </row>
    <row r="621" spans="1:8" x14ac:dyDescent="0.25">
      <c r="A621" s="4">
        <v>41938</v>
      </c>
      <c r="B621" s="36">
        <v>0.12104358568229728</v>
      </c>
      <c r="C621" s="36">
        <v>3.8877314634355446E-2</v>
      </c>
      <c r="D621" s="36">
        <v>3.0722979316719752E-2</v>
      </c>
      <c r="E621" s="36">
        <v>7.1351228471759953E-2</v>
      </c>
      <c r="F621" s="36">
        <v>3.7606250075733212E-2</v>
      </c>
      <c r="G621" s="36">
        <v>7.7588521088863466E-2</v>
      </c>
      <c r="H621" s="36">
        <f ca="1">Tabel_Core.accdb3[[#This Row],[Indicator]]-SUM(Tabel_Core.accdb3[[#This Row],[Money market]:[Banking sector]])</f>
        <v>-0.13510270790513451</v>
      </c>
    </row>
    <row r="622" spans="1:8" x14ac:dyDescent="0.25">
      <c r="A622" s="4">
        <v>41945</v>
      </c>
      <c r="B622" s="36">
        <v>0.1215397925643</v>
      </c>
      <c r="C622" s="36">
        <v>3.8803281261530466E-2</v>
      </c>
      <c r="D622" s="36">
        <v>2.8879963871383044E-2</v>
      </c>
      <c r="E622" s="36">
        <v>7.1786786555370422E-2</v>
      </c>
      <c r="F622" s="36">
        <v>3.9865607636667424E-2</v>
      </c>
      <c r="G622" s="36">
        <v>7.7792306662463187E-2</v>
      </c>
      <c r="H622" s="36">
        <f ca="1">Tabel_Core.accdb3[[#This Row],[Indicator]]-SUM(Tabel_Core.accdb3[[#This Row],[Money market]:[Banking sector]])</f>
        <v>-0.1355881534231145</v>
      </c>
    </row>
    <row r="623" spans="1:8" x14ac:dyDescent="0.25">
      <c r="A623" s="4">
        <v>41952</v>
      </c>
      <c r="B623" s="36">
        <v>0.10931762830244357</v>
      </c>
      <c r="C623" s="36">
        <v>3.6787665799047659E-2</v>
      </c>
      <c r="D623" s="36">
        <v>2.7451968240714553E-2</v>
      </c>
      <c r="E623" s="36">
        <v>6.1078159545484366E-2</v>
      </c>
      <c r="F623" s="36">
        <v>3.7984456033446697E-2</v>
      </c>
      <c r="G623" s="36">
        <v>7.0070405901046406E-2</v>
      </c>
      <c r="H623" s="36">
        <f ca="1">Tabel_Core.accdb3[[#This Row],[Indicator]]-SUM(Tabel_Core.accdb3[[#This Row],[Money market]:[Banking sector]])</f>
        <v>-0.12405502721729611</v>
      </c>
    </row>
    <row r="624" spans="1:8" x14ac:dyDescent="0.25">
      <c r="A624" s="4">
        <v>41959</v>
      </c>
      <c r="B624" s="36">
        <v>7.1655970961891302E-2</v>
      </c>
      <c r="C624" s="36">
        <v>3.0119066390871439E-2</v>
      </c>
      <c r="D624" s="36">
        <v>1.7723719483885878E-2</v>
      </c>
      <c r="E624" s="36">
        <v>4.2704609037370257E-2</v>
      </c>
      <c r="F624" s="36">
        <v>2.306864192333365E-2</v>
      </c>
      <c r="G624" s="36">
        <v>5.0627867917969631E-2</v>
      </c>
      <c r="H624" s="36">
        <f ca="1">Tabel_Core.accdb3[[#This Row],[Indicator]]-SUM(Tabel_Core.accdb3[[#This Row],[Money market]:[Banking sector]])</f>
        <v>-9.258793379153954E-2</v>
      </c>
    </row>
    <row r="625" spans="1:8" x14ac:dyDescent="0.25">
      <c r="A625" s="4">
        <v>41966</v>
      </c>
      <c r="B625" s="36">
        <v>6.8549195153188636E-2</v>
      </c>
      <c r="C625" s="36">
        <v>3.0033762660579465E-2</v>
      </c>
      <c r="D625" s="36">
        <v>1.8215126827487327E-2</v>
      </c>
      <c r="E625" s="36">
        <v>3.633356645252675E-2</v>
      </c>
      <c r="F625" s="36">
        <v>2.807560307508164E-2</v>
      </c>
      <c r="G625" s="36">
        <v>4.5835461212403443E-2</v>
      </c>
      <c r="H625" s="36">
        <f ca="1">Tabel_Core.accdb3[[#This Row],[Indicator]]-SUM(Tabel_Core.accdb3[[#This Row],[Money market]:[Banking sector]])</f>
        <v>-8.9944325074890003E-2</v>
      </c>
    </row>
    <row r="626" spans="1:8" x14ac:dyDescent="0.25">
      <c r="A626" s="4">
        <v>41973</v>
      </c>
      <c r="B626" s="36">
        <v>5.6011456648001473E-2</v>
      </c>
      <c r="C626" s="36">
        <v>2.7525757553553496E-2</v>
      </c>
      <c r="D626" s="36">
        <v>1.7074731594355567E-2</v>
      </c>
      <c r="E626" s="36">
        <v>2.479741386771735E-2</v>
      </c>
      <c r="F626" s="36">
        <v>2.1310710358840319E-2</v>
      </c>
      <c r="G626" s="36">
        <v>4.1008481000401734E-2</v>
      </c>
      <c r="H626" s="36">
        <f ca="1">Tabel_Core.accdb3[[#This Row],[Indicator]]-SUM(Tabel_Core.accdb3[[#This Row],[Money market]:[Banking sector]])</f>
        <v>-7.5705637726866976E-2</v>
      </c>
    </row>
    <row r="627" spans="1:8" x14ac:dyDescent="0.25">
      <c r="A627" s="4">
        <v>41980</v>
      </c>
      <c r="B627" s="36">
        <v>5.9943365351284764E-2</v>
      </c>
      <c r="C627" s="36">
        <v>2.8836055846679125E-2</v>
      </c>
      <c r="D627" s="36">
        <v>1.9359217278586652E-2</v>
      </c>
      <c r="E627" s="36">
        <v>2.7387667318908508E-2</v>
      </c>
      <c r="F627" s="36">
        <v>2.4283731555562311E-2</v>
      </c>
      <c r="G627" s="36">
        <v>4.0531098833950355E-2</v>
      </c>
      <c r="H627" s="36">
        <f ca="1">Tabel_Core.accdb3[[#This Row],[Indicator]]-SUM(Tabel_Core.accdb3[[#This Row],[Money market]:[Banking sector]])</f>
        <v>-8.0454405482402194E-2</v>
      </c>
    </row>
    <row r="628" spans="1:8" x14ac:dyDescent="0.25">
      <c r="A628" s="4">
        <v>41987</v>
      </c>
      <c r="B628" s="36">
        <v>7.0940482142048428E-2</v>
      </c>
      <c r="C628" s="36">
        <v>3.2821778605302235E-2</v>
      </c>
      <c r="D628" s="36">
        <v>2.3114422964602008E-2</v>
      </c>
      <c r="E628" s="36">
        <v>3.8812906616420735E-2</v>
      </c>
      <c r="F628" s="36">
        <v>2.8901415698183247E-2</v>
      </c>
      <c r="G628" s="36">
        <v>4.3335732005441434E-2</v>
      </c>
      <c r="H628" s="36">
        <f ca="1">Tabel_Core.accdb3[[#This Row],[Indicator]]-SUM(Tabel_Core.accdb3[[#This Row],[Money market]:[Banking sector]])</f>
        <v>-9.6045773747901242E-2</v>
      </c>
    </row>
    <row r="629" spans="1:8" x14ac:dyDescent="0.25">
      <c r="A629" s="4">
        <v>41994</v>
      </c>
      <c r="B629" s="36">
        <v>0.10121930478205314</v>
      </c>
      <c r="C629" s="36">
        <v>3.8616140267126245E-2</v>
      </c>
      <c r="D629" s="36">
        <v>2.9115937244745028E-2</v>
      </c>
      <c r="E629" s="36">
        <v>5.8667606203441774E-2</v>
      </c>
      <c r="F629" s="36">
        <v>3.6857119304536883E-2</v>
      </c>
      <c r="G629" s="36">
        <v>5.8356171017946538E-2</v>
      </c>
      <c r="H629" s="36">
        <f ca="1">Tabel_Core.accdb3[[#This Row],[Indicator]]-SUM(Tabel_Core.accdb3[[#This Row],[Money market]:[Banking sector]])</f>
        <v>-0.12039366925574334</v>
      </c>
    </row>
    <row r="630" spans="1:8" x14ac:dyDescent="0.25">
      <c r="A630" s="4">
        <v>42001</v>
      </c>
      <c r="B630" s="36">
        <v>0.10975531047630795</v>
      </c>
      <c r="C630" s="36">
        <v>3.850171377519801E-2</v>
      </c>
      <c r="D630" s="36">
        <v>3.0605293549580765E-2</v>
      </c>
      <c r="E630" s="36">
        <v>6.5368371133841072E-2</v>
      </c>
      <c r="F630" s="36">
        <v>4.0503523277487595E-2</v>
      </c>
      <c r="G630" s="36">
        <v>5.8482330296750533E-2</v>
      </c>
      <c r="H630" s="36">
        <f ca="1">Tabel_Core.accdb3[[#This Row],[Indicator]]-SUM(Tabel_Core.accdb3[[#This Row],[Money market]:[Banking sector]])</f>
        <v>-0.12370592155655004</v>
      </c>
    </row>
    <row r="631" spans="1:8" x14ac:dyDescent="0.25">
      <c r="A631" s="4">
        <v>42008</v>
      </c>
      <c r="B631" s="36">
        <v>0.11740463137758006</v>
      </c>
      <c r="C631" s="36">
        <v>3.8502235081759768E-2</v>
      </c>
      <c r="D631" s="36">
        <v>3.0198901697927598E-2</v>
      </c>
      <c r="E631" s="36">
        <v>6.9528000409339263E-2</v>
      </c>
      <c r="F631" s="36">
        <v>4.1169794448095466E-2</v>
      </c>
      <c r="G631" s="36">
        <v>6.2627729588716055E-2</v>
      </c>
      <c r="H631" s="36">
        <f ca="1">Tabel_Core.accdb3[[#This Row],[Indicator]]-SUM(Tabel_Core.accdb3[[#This Row],[Money market]:[Banking sector]])</f>
        <v>-0.1246220298482581</v>
      </c>
    </row>
    <row r="632" spans="1:8" x14ac:dyDescent="0.25">
      <c r="A632" s="4">
        <v>42015</v>
      </c>
      <c r="B632" s="36">
        <v>0.11820013357304916</v>
      </c>
      <c r="C632" s="36">
        <v>3.5454713087093068E-2</v>
      </c>
      <c r="D632" s="36">
        <v>2.8127370197622067E-2</v>
      </c>
      <c r="E632" s="36">
        <v>6.2325730190059325E-2</v>
      </c>
      <c r="F632" s="36">
        <v>3.9128726804659293E-2</v>
      </c>
      <c r="G632" s="36">
        <v>6.8136618814256006E-2</v>
      </c>
      <c r="H632" s="36">
        <f ca="1">Tabel_Core.accdb3[[#This Row],[Indicator]]-SUM(Tabel_Core.accdb3[[#This Row],[Money market]:[Banking sector]])</f>
        <v>-0.11497302552064061</v>
      </c>
    </row>
    <row r="633" spans="1:8" x14ac:dyDescent="0.25">
      <c r="A633" s="4">
        <v>42022</v>
      </c>
      <c r="B633" s="36">
        <v>9.8216080279246804E-2</v>
      </c>
      <c r="C633" s="36">
        <v>3.1389375086016517E-2</v>
      </c>
      <c r="D633" s="36">
        <v>2.5323403523445212E-2</v>
      </c>
      <c r="E633" s="36">
        <v>4.7652529434861028E-2</v>
      </c>
      <c r="F633" s="36">
        <v>3.6596029514567391E-2</v>
      </c>
      <c r="G633" s="36">
        <v>5.6176582568186154E-2</v>
      </c>
      <c r="H633" s="36">
        <f ca="1">Tabel_Core.accdb3[[#This Row],[Indicator]]-SUM(Tabel_Core.accdb3[[#This Row],[Money market]:[Banking sector]])</f>
        <v>-9.8921839847829512E-2</v>
      </c>
    </row>
    <row r="634" spans="1:8" x14ac:dyDescent="0.25">
      <c r="A634" s="4">
        <v>42029</v>
      </c>
      <c r="B634" s="36">
        <v>0.1186148135536958</v>
      </c>
      <c r="C634" s="36">
        <v>4.3594363959748687E-2</v>
      </c>
      <c r="D634" s="36">
        <v>3.4595282299010349E-2</v>
      </c>
      <c r="E634" s="36">
        <v>4.8029908002133075E-2</v>
      </c>
      <c r="F634" s="36">
        <v>5.2627198148767054E-2</v>
      </c>
      <c r="G634" s="36">
        <v>6.7059096470060531E-2</v>
      </c>
      <c r="H634" s="36">
        <f ca="1">Tabel_Core.accdb3[[#This Row],[Indicator]]-SUM(Tabel_Core.accdb3[[#This Row],[Money market]:[Banking sector]])</f>
        <v>-0.12729103532602393</v>
      </c>
    </row>
    <row r="635" spans="1:8" x14ac:dyDescent="0.25">
      <c r="A635" s="4">
        <v>42036</v>
      </c>
      <c r="B635" s="36">
        <v>0.12262503102796188</v>
      </c>
      <c r="C635" s="36">
        <v>5.0088857171040509E-2</v>
      </c>
      <c r="D635" s="36">
        <v>4.0405138187151642E-2</v>
      </c>
      <c r="E635" s="36">
        <v>4.4469364734718672E-2</v>
      </c>
      <c r="F635" s="36">
        <v>5.5131854480226061E-2</v>
      </c>
      <c r="G635" s="36">
        <v>7.3100400831489193E-2</v>
      </c>
      <c r="H635" s="36">
        <f ca="1">Tabel_Core.accdb3[[#This Row],[Indicator]]-SUM(Tabel_Core.accdb3[[#This Row],[Money market]:[Banking sector]])</f>
        <v>-0.14057058437666423</v>
      </c>
    </row>
    <row r="636" spans="1:8" x14ac:dyDescent="0.25">
      <c r="A636" s="4">
        <v>42043</v>
      </c>
      <c r="B636" s="36">
        <v>0.13423979257519233</v>
      </c>
      <c r="C636" s="36">
        <v>5.9828294986970926E-2</v>
      </c>
      <c r="D636" s="36">
        <v>5.0624731194465464E-2</v>
      </c>
      <c r="E636" s="36">
        <v>4.6089105894895344E-2</v>
      </c>
      <c r="F636" s="36">
        <v>6.6956455106536292E-2</v>
      </c>
      <c r="G636" s="36">
        <v>7.5640261840333761E-2</v>
      </c>
      <c r="H636" s="36">
        <f ca="1">Tabel_Core.accdb3[[#This Row],[Indicator]]-SUM(Tabel_Core.accdb3[[#This Row],[Money market]:[Banking sector]])</f>
        <v>-0.16489905644800942</v>
      </c>
    </row>
    <row r="637" spans="1:8" x14ac:dyDescent="0.25">
      <c r="A637" s="4">
        <v>42050</v>
      </c>
      <c r="B637" s="36">
        <v>0.13579431133652109</v>
      </c>
      <c r="C637" s="36">
        <v>6.7391552674661834E-2</v>
      </c>
      <c r="D637" s="36">
        <v>5.6537449446870919E-2</v>
      </c>
      <c r="E637" s="36">
        <v>4.7717898630330838E-2</v>
      </c>
      <c r="F637" s="36">
        <v>6.179338575195046E-2</v>
      </c>
      <c r="G637" s="36">
        <v>8.2594966349166077E-2</v>
      </c>
      <c r="H637" s="36">
        <f ca="1">Tabel_Core.accdb3[[#This Row],[Indicator]]-SUM(Tabel_Core.accdb3[[#This Row],[Money market]:[Banking sector]])</f>
        <v>-0.18024094151645903</v>
      </c>
    </row>
    <row r="638" spans="1:8" x14ac:dyDescent="0.25">
      <c r="A638" s="4">
        <v>42057</v>
      </c>
      <c r="B638" s="36">
        <v>0.11210442552222127</v>
      </c>
      <c r="C638" s="36">
        <v>6.2460554427995627E-2</v>
      </c>
      <c r="D638" s="36">
        <v>4.9964401531462567E-2</v>
      </c>
      <c r="E638" s="36">
        <v>4.9326591964655789E-2</v>
      </c>
      <c r="F638" s="36">
        <v>4.8338958711149682E-2</v>
      </c>
      <c r="G638" s="36">
        <v>6.9887440893034142E-2</v>
      </c>
      <c r="H638" s="36">
        <f ca="1">Tabel_Core.accdb3[[#This Row],[Indicator]]-SUM(Tabel_Core.accdb3[[#This Row],[Money market]:[Banking sector]])</f>
        <v>-0.16787352200607658</v>
      </c>
    </row>
    <row r="639" spans="1:8" x14ac:dyDescent="0.25">
      <c r="A639" s="4">
        <v>42064</v>
      </c>
      <c r="B639" s="36">
        <v>0.10145179652400296</v>
      </c>
      <c r="C639" s="36">
        <v>6.2575125681722923E-2</v>
      </c>
      <c r="D639" s="36">
        <v>4.8990489038066187E-2</v>
      </c>
      <c r="E639" s="36">
        <v>5.4568854049626969E-2</v>
      </c>
      <c r="F639" s="36">
        <v>4.7287514344986736E-2</v>
      </c>
      <c r="G639" s="36">
        <v>6.0298364311304087E-2</v>
      </c>
      <c r="H639" s="36">
        <f ca="1">Tabel_Core.accdb3[[#This Row],[Indicator]]-SUM(Tabel_Core.accdb3[[#This Row],[Money market]:[Banking sector]])</f>
        <v>-0.17226855090170393</v>
      </c>
    </row>
    <row r="640" spans="1:8" x14ac:dyDescent="0.25">
      <c r="A640" s="4">
        <v>42071</v>
      </c>
      <c r="B640" s="36">
        <v>7.8678615526085155E-2</v>
      </c>
      <c r="C640" s="36">
        <v>5.6573411879404928E-2</v>
      </c>
      <c r="D640" s="36">
        <v>4.1362421381243165E-2</v>
      </c>
      <c r="E640" s="36">
        <v>5.3973093647556668E-2</v>
      </c>
      <c r="F640" s="36">
        <v>3.678080199796023E-2</v>
      </c>
      <c r="G640" s="36">
        <v>4.703409220310234E-2</v>
      </c>
      <c r="H640" s="36">
        <f ca="1">Tabel_Core.accdb3[[#This Row],[Indicator]]-SUM(Tabel_Core.accdb3[[#This Row],[Money market]:[Banking sector]])</f>
        <v>-0.15704520558318216</v>
      </c>
    </row>
    <row r="641" spans="1:8" x14ac:dyDescent="0.25">
      <c r="A641" s="4">
        <v>42078</v>
      </c>
      <c r="B641" s="36">
        <v>6.5281891627872096E-2</v>
      </c>
      <c r="C641" s="36">
        <v>5.2620157304609276E-2</v>
      </c>
      <c r="D641" s="36">
        <v>3.723903367881759E-2</v>
      </c>
      <c r="E641" s="36">
        <v>4.7744984414556893E-2</v>
      </c>
      <c r="F641" s="36">
        <v>4.3521027451811023E-2</v>
      </c>
      <c r="G641" s="36">
        <v>3.2086923971062373E-2</v>
      </c>
      <c r="H641" s="36">
        <f ca="1">Tabel_Core.accdb3[[#This Row],[Indicator]]-SUM(Tabel_Core.accdb3[[#This Row],[Money market]:[Banking sector]])</f>
        <v>-0.14793023519298507</v>
      </c>
    </row>
    <row r="642" spans="1:8" x14ac:dyDescent="0.25">
      <c r="A642" s="4">
        <v>42085</v>
      </c>
      <c r="B642" s="36">
        <v>6.953203375226949E-2</v>
      </c>
      <c r="C642" s="36">
        <v>5.682302668217791E-2</v>
      </c>
      <c r="D642" s="36">
        <v>3.8197441992301129E-2</v>
      </c>
      <c r="E642" s="36">
        <v>4.8858378490831696E-2</v>
      </c>
      <c r="F642" s="36">
        <v>5.5143184107219481E-2</v>
      </c>
      <c r="G642" s="36">
        <v>4.5138722055513433E-2</v>
      </c>
      <c r="H642" s="36">
        <f ca="1">Tabel_Core.accdb3[[#This Row],[Indicator]]-SUM(Tabel_Core.accdb3[[#This Row],[Money market]:[Banking sector]])</f>
        <v>-0.17462871957577417</v>
      </c>
    </row>
    <row r="643" spans="1:8" x14ac:dyDescent="0.25">
      <c r="A643" s="4">
        <v>42092</v>
      </c>
      <c r="B643" s="36">
        <v>6.3602708014977666E-2</v>
      </c>
      <c r="C643" s="36">
        <v>5.5166397347258755E-2</v>
      </c>
      <c r="D643" s="36">
        <v>3.4122410778160708E-2</v>
      </c>
      <c r="E643" s="36">
        <v>4.8795876565200381E-2</v>
      </c>
      <c r="F643" s="36">
        <v>5.6006120426449528E-2</v>
      </c>
      <c r="G643" s="36">
        <v>4.7289974461661555E-2</v>
      </c>
      <c r="H643" s="36">
        <f ca="1">Tabel_Core.accdb3[[#This Row],[Indicator]]-SUM(Tabel_Core.accdb3[[#This Row],[Money market]:[Banking sector]])</f>
        <v>-0.17777807156375328</v>
      </c>
    </row>
    <row r="644" spans="1:8" x14ac:dyDescent="0.25">
      <c r="A644" s="4">
        <v>42099</v>
      </c>
      <c r="B644" s="36">
        <v>6.1888346100554652E-2</v>
      </c>
      <c r="C644" s="36">
        <v>5.5616157845635207E-2</v>
      </c>
      <c r="D644" s="36">
        <v>3.2965695374630941E-2</v>
      </c>
      <c r="E644" s="36">
        <v>4.7344454776082998E-2</v>
      </c>
      <c r="F644" s="36">
        <v>6.1152384674778945E-2</v>
      </c>
      <c r="G644" s="36">
        <v>5.2009852686557327E-2</v>
      </c>
      <c r="H644" s="36">
        <f ca="1">Tabel_Core.accdb3[[#This Row],[Indicator]]-SUM(Tabel_Core.accdb3[[#This Row],[Money market]:[Banking sector]])</f>
        <v>-0.18720019925713077</v>
      </c>
    </row>
    <row r="645" spans="1:8" x14ac:dyDescent="0.25">
      <c r="A645" s="4">
        <v>42106</v>
      </c>
      <c r="B645" s="36">
        <v>5.1887480518214013E-2</v>
      </c>
      <c r="C645" s="36">
        <v>4.9719718033458336E-2</v>
      </c>
      <c r="D645" s="36">
        <v>2.7153311829572181E-2</v>
      </c>
      <c r="E645" s="36">
        <v>4.45378015392182E-2</v>
      </c>
      <c r="F645" s="36">
        <v>5.2244899225666011E-2</v>
      </c>
      <c r="G645" s="36">
        <v>5.2751386552098552E-2</v>
      </c>
      <c r="H645" s="36">
        <f ca="1">Tabel_Core.accdb3[[#This Row],[Indicator]]-SUM(Tabel_Core.accdb3[[#This Row],[Money market]:[Banking sector]])</f>
        <v>-0.17451963666179926</v>
      </c>
    </row>
    <row r="646" spans="1:8" x14ac:dyDescent="0.25">
      <c r="A646" s="4">
        <v>42113</v>
      </c>
      <c r="B646" s="36">
        <v>4.2826282653361906E-2</v>
      </c>
      <c r="C646" s="36">
        <v>4.0790594008292248E-2</v>
      </c>
      <c r="D646" s="36">
        <v>2.441175797221589E-2</v>
      </c>
      <c r="E646" s="36">
        <v>4.2096323426963921E-2</v>
      </c>
      <c r="F646" s="36">
        <v>4.2585235631788718E-2</v>
      </c>
      <c r="G646" s="36">
        <v>4.0994561269364654E-2</v>
      </c>
      <c r="H646" s="36">
        <f ca="1">Tabel_Core.accdb3[[#This Row],[Indicator]]-SUM(Tabel_Core.accdb3[[#This Row],[Money market]:[Banking sector]])</f>
        <v>-0.14805218965526354</v>
      </c>
    </row>
    <row r="647" spans="1:8" x14ac:dyDescent="0.25">
      <c r="A647" s="4">
        <v>42120</v>
      </c>
      <c r="B647" s="36">
        <v>4.2188136225058362E-2</v>
      </c>
      <c r="C647" s="36">
        <v>3.7857600050786235E-2</v>
      </c>
      <c r="D647" s="36">
        <v>2.5202442897412324E-2</v>
      </c>
      <c r="E647" s="36">
        <v>4.0156110417992608E-2</v>
      </c>
      <c r="F647" s="36">
        <v>4.1819662491792406E-2</v>
      </c>
      <c r="G647" s="36">
        <v>3.994576159343706E-2</v>
      </c>
      <c r="H647" s="36">
        <f ca="1">Tabel_Core.accdb3[[#This Row],[Indicator]]-SUM(Tabel_Core.accdb3[[#This Row],[Money market]:[Banking sector]])</f>
        <v>-0.14279344122636228</v>
      </c>
    </row>
    <row r="648" spans="1:8" x14ac:dyDescent="0.25">
      <c r="A648" s="4">
        <v>42127</v>
      </c>
      <c r="B648" s="36">
        <v>5.126586121768921E-2</v>
      </c>
      <c r="C648" s="36">
        <v>3.9623962410083431E-2</v>
      </c>
      <c r="D648" s="36">
        <v>3.2851366181415223E-2</v>
      </c>
      <c r="E648" s="36">
        <v>4.7754967723942679E-2</v>
      </c>
      <c r="F648" s="36">
        <v>4.632819937505965E-2</v>
      </c>
      <c r="G648" s="36">
        <v>4.7795810593768112E-2</v>
      </c>
      <c r="H648" s="36">
        <f ca="1">Tabel_Core.accdb3[[#This Row],[Indicator]]-SUM(Tabel_Core.accdb3[[#This Row],[Money market]:[Banking sector]])</f>
        <v>-0.16308844506657988</v>
      </c>
    </row>
    <row r="649" spans="1:8" x14ac:dyDescent="0.25">
      <c r="A649" s="4">
        <v>42134</v>
      </c>
      <c r="B649" s="36">
        <v>6.7962194389187824E-2</v>
      </c>
      <c r="C649" s="36">
        <v>4.9387539340307825E-2</v>
      </c>
      <c r="D649" s="36">
        <v>4.3612901472278802E-2</v>
      </c>
      <c r="E649" s="36">
        <v>6.0567158767727523E-2</v>
      </c>
      <c r="F649" s="36">
        <v>5.9081593602581306E-2</v>
      </c>
      <c r="G649" s="36">
        <v>6.1329036811434263E-2</v>
      </c>
      <c r="H649" s="36">
        <f ca="1">Tabel_Core.accdb3[[#This Row],[Indicator]]-SUM(Tabel_Core.accdb3[[#This Row],[Money market]:[Banking sector]])</f>
        <v>-0.20601603560514192</v>
      </c>
    </row>
    <row r="650" spans="1:8" x14ac:dyDescent="0.25">
      <c r="A650" s="4">
        <v>42141</v>
      </c>
      <c r="B650" s="36">
        <v>7.2523871822876451E-2</v>
      </c>
      <c r="C650" s="36">
        <v>4.9160320331262955E-2</v>
      </c>
      <c r="D650" s="36">
        <v>5.0646211934459479E-2</v>
      </c>
      <c r="E650" s="36">
        <v>5.9395535239374103E-2</v>
      </c>
      <c r="F650" s="36">
        <v>6.3288926180607663E-2</v>
      </c>
      <c r="G650" s="36">
        <v>6.2844741823157135E-2</v>
      </c>
      <c r="H650" s="36">
        <f ca="1">Tabel_Core.accdb3[[#This Row],[Indicator]]-SUM(Tabel_Core.accdb3[[#This Row],[Money market]:[Banking sector]])</f>
        <v>-0.21281186368598487</v>
      </c>
    </row>
    <row r="651" spans="1:8" x14ac:dyDescent="0.25">
      <c r="A651" s="4">
        <v>42148</v>
      </c>
      <c r="B651" s="36">
        <v>7.2887944980731714E-2</v>
      </c>
      <c r="C651" s="36">
        <v>4.8909733712385724E-2</v>
      </c>
      <c r="D651" s="36">
        <v>5.2415690517480802E-2</v>
      </c>
      <c r="E651" s="36">
        <v>5.7523467329444834E-2</v>
      </c>
      <c r="F651" s="36">
        <v>6.5986993240272573E-2</v>
      </c>
      <c r="G651" s="36">
        <v>6.2323896553234968E-2</v>
      </c>
      <c r="H651" s="36">
        <f ca="1">Tabel_Core.accdb3[[#This Row],[Indicator]]-SUM(Tabel_Core.accdb3[[#This Row],[Money market]:[Banking sector]])</f>
        <v>-0.21427183637208719</v>
      </c>
    </row>
    <row r="652" spans="1:8" x14ac:dyDescent="0.25">
      <c r="A652" s="4">
        <v>42155</v>
      </c>
      <c r="B652" s="36">
        <v>6.223210047409386E-2</v>
      </c>
      <c r="C652" s="36">
        <v>4.621806341174213E-2</v>
      </c>
      <c r="D652" s="36">
        <v>4.6216274419699027E-2</v>
      </c>
      <c r="E652" s="36">
        <v>4.9305198096261563E-2</v>
      </c>
      <c r="F652" s="36">
        <v>5.7411432925413002E-2</v>
      </c>
      <c r="G652" s="36">
        <v>5.2013405395124904E-2</v>
      </c>
      <c r="H652" s="36">
        <f ca="1">Tabel_Core.accdb3[[#This Row],[Indicator]]-SUM(Tabel_Core.accdb3[[#This Row],[Money market]:[Banking sector]])</f>
        <v>-0.18893227377414676</v>
      </c>
    </row>
    <row r="653" spans="1:8" x14ac:dyDescent="0.25">
      <c r="A653" s="4">
        <v>42162</v>
      </c>
      <c r="B653" s="36">
        <v>5.1335708143736621E-2</v>
      </c>
      <c r="C653" s="36">
        <v>3.7449986120013073E-2</v>
      </c>
      <c r="D653" s="36">
        <v>4.4523394232702906E-2</v>
      </c>
      <c r="E653" s="36">
        <v>3.8089819084278879E-2</v>
      </c>
      <c r="F653" s="36">
        <v>5.3980138521981927E-2</v>
      </c>
      <c r="G653" s="36">
        <v>4.410517718827877E-2</v>
      </c>
      <c r="H653" s="36">
        <f ca="1">Tabel_Core.accdb3[[#This Row],[Indicator]]-SUM(Tabel_Core.accdb3[[#This Row],[Money market]:[Banking sector]])</f>
        <v>-0.16681280700351897</v>
      </c>
    </row>
    <row r="654" spans="1:8" x14ac:dyDescent="0.25">
      <c r="A654" s="4">
        <v>42169</v>
      </c>
      <c r="B654" s="36">
        <v>5.1622462936846886E-2</v>
      </c>
      <c r="C654" s="36">
        <v>4.0319403934070866E-2</v>
      </c>
      <c r="D654" s="36">
        <v>4.5862873103869842E-2</v>
      </c>
      <c r="E654" s="36">
        <v>4.6132614579602285E-2</v>
      </c>
      <c r="F654" s="36">
        <v>5.6185496672571777E-2</v>
      </c>
      <c r="G654" s="36">
        <v>5.0950238573430659E-2</v>
      </c>
      <c r="H654" s="36">
        <f ca="1">Tabel_Core.accdb3[[#This Row],[Indicator]]-SUM(Tabel_Core.accdb3[[#This Row],[Money market]:[Banking sector]])</f>
        <v>-0.18782816392669857</v>
      </c>
    </row>
    <row r="655" spans="1:8" x14ac:dyDescent="0.25">
      <c r="A655" s="4">
        <v>42176</v>
      </c>
      <c r="B655" s="36">
        <v>4.851326983443302E-2</v>
      </c>
      <c r="C655" s="36">
        <v>3.9814382547989545E-2</v>
      </c>
      <c r="D655" s="36">
        <v>4.63542113839292E-2</v>
      </c>
      <c r="E655" s="36">
        <v>4.6138789695004789E-2</v>
      </c>
      <c r="F655" s="36">
        <v>4.6939374862032361E-2</v>
      </c>
      <c r="G655" s="36">
        <v>5.2297796125422027E-2</v>
      </c>
      <c r="H655" s="36">
        <f ca="1">Tabel_Core.accdb3[[#This Row],[Indicator]]-SUM(Tabel_Core.accdb3[[#This Row],[Money market]:[Banking sector]])</f>
        <v>-0.18303128477994493</v>
      </c>
    </row>
    <row r="656" spans="1:8" x14ac:dyDescent="0.25">
      <c r="A656" s="4">
        <v>42183</v>
      </c>
      <c r="B656" s="36">
        <v>5.0830065725549337E-2</v>
      </c>
      <c r="C656" s="36">
        <v>3.730102421691156E-2</v>
      </c>
      <c r="D656" s="36">
        <v>5.2672522055136672E-2</v>
      </c>
      <c r="E656" s="36">
        <v>4.9979795539767793E-2</v>
      </c>
      <c r="F656" s="36">
        <v>4.5116699371671586E-2</v>
      </c>
      <c r="G656" s="36">
        <v>6.0929491947498256E-2</v>
      </c>
      <c r="H656" s="36">
        <f ca="1">Tabel_Core.accdb3[[#This Row],[Indicator]]-SUM(Tabel_Core.accdb3[[#This Row],[Money market]:[Banking sector]])</f>
        <v>-0.1951694674054365</v>
      </c>
    </row>
    <row r="657" spans="1:8" x14ac:dyDescent="0.25">
      <c r="A657" s="4">
        <v>42190</v>
      </c>
      <c r="B657" s="36">
        <v>5.2720499270160849E-2</v>
      </c>
      <c r="C657" s="36">
        <v>4.0009503913974814E-2</v>
      </c>
      <c r="D657" s="36">
        <v>5.5375608665386475E-2</v>
      </c>
      <c r="E657" s="36">
        <v>6.2852474538296857E-2</v>
      </c>
      <c r="F657" s="36">
        <v>4.4168666608379432E-2</v>
      </c>
      <c r="G657" s="36">
        <v>6.2762639672031495E-2</v>
      </c>
      <c r="H657" s="36">
        <f ca="1">Tabel_Core.accdb3[[#This Row],[Indicator]]-SUM(Tabel_Core.accdb3[[#This Row],[Money market]:[Banking sector]])</f>
        <v>-0.2124483941279082</v>
      </c>
    </row>
    <row r="658" spans="1:8" x14ac:dyDescent="0.25">
      <c r="A658" s="4">
        <v>42197</v>
      </c>
      <c r="B658" s="36">
        <v>6.4542911596629282E-2</v>
      </c>
      <c r="C658" s="36">
        <v>4.2946507451538593E-2</v>
      </c>
      <c r="D658" s="36">
        <v>6.1135586668760358E-2</v>
      </c>
      <c r="E658" s="36">
        <v>7.5914626117440182E-2</v>
      </c>
      <c r="F658" s="36">
        <v>4.4902963831537426E-2</v>
      </c>
      <c r="G658" s="36">
        <v>6.9942393907433786E-2</v>
      </c>
      <c r="H658" s="36">
        <f ca="1">Tabel_Core.accdb3[[#This Row],[Indicator]]-SUM(Tabel_Core.accdb3[[#This Row],[Money market]:[Banking sector]])</f>
        <v>-0.23029916638008108</v>
      </c>
    </row>
    <row r="659" spans="1:8" x14ac:dyDescent="0.25">
      <c r="A659" s="4">
        <v>42204</v>
      </c>
      <c r="B659" s="36">
        <v>7.3854453518592003E-2</v>
      </c>
      <c r="C659" s="36">
        <v>4.356136106777251E-2</v>
      </c>
      <c r="D659" s="36">
        <v>6.7218097662514159E-2</v>
      </c>
      <c r="E659" s="36">
        <v>8.3370177348935523E-2</v>
      </c>
      <c r="F659" s="36">
        <v>5.7795534832856849E-2</v>
      </c>
      <c r="G659" s="36">
        <v>7.3502303277246009E-2</v>
      </c>
      <c r="H659" s="36">
        <f ca="1">Tabel_Core.accdb3[[#This Row],[Indicator]]-SUM(Tabel_Core.accdb3[[#This Row],[Money market]:[Banking sector]])</f>
        <v>-0.25159302067073303</v>
      </c>
    </row>
    <row r="660" spans="1:8" x14ac:dyDescent="0.25">
      <c r="A660" s="4">
        <v>42211</v>
      </c>
      <c r="B660" s="36">
        <v>7.2983492579493395E-2</v>
      </c>
      <c r="C660" s="36">
        <v>4.3005913154091954E-2</v>
      </c>
      <c r="D660" s="36">
        <v>6.336216299978048E-2</v>
      </c>
      <c r="E660" s="36">
        <v>8.3301931698707268E-2</v>
      </c>
      <c r="F660" s="36">
        <v>5.7927104190455304E-2</v>
      </c>
      <c r="G660" s="36">
        <v>6.6828955383418445E-2</v>
      </c>
      <c r="H660" s="36">
        <f ca="1">Tabel_Core.accdb3[[#This Row],[Indicator]]-SUM(Tabel_Core.accdb3[[#This Row],[Money market]:[Banking sector]])</f>
        <v>-0.24144257484696008</v>
      </c>
    </row>
    <row r="661" spans="1:8" x14ac:dyDescent="0.25">
      <c r="A661" s="4">
        <v>42218</v>
      </c>
      <c r="B661" s="36">
        <v>7.7590743048466249E-2</v>
      </c>
      <c r="C661" s="36">
        <v>4.4516238349001841E-2</v>
      </c>
      <c r="D661" s="36">
        <v>5.9031343813880324E-2</v>
      </c>
      <c r="E661" s="36">
        <v>8.4098609272044184E-2</v>
      </c>
      <c r="F661" s="36">
        <v>5.9197984332150948E-2</v>
      </c>
      <c r="G661" s="36">
        <v>7.3349409240230451E-2</v>
      </c>
      <c r="H661" s="36">
        <f ca="1">Tabel_Core.accdb3[[#This Row],[Indicator]]-SUM(Tabel_Core.accdb3[[#This Row],[Money market]:[Banking sector]])</f>
        <v>-0.24260284195884152</v>
      </c>
    </row>
    <row r="662" spans="1:8" x14ac:dyDescent="0.25">
      <c r="A662" s="4">
        <v>42225</v>
      </c>
      <c r="B662" s="36">
        <v>6.8338215291184584E-2</v>
      </c>
      <c r="C662" s="36">
        <v>4.6629472696978438E-2</v>
      </c>
      <c r="D662" s="36">
        <v>5.4748694894994607E-2</v>
      </c>
      <c r="E662" s="36">
        <v>7.0740713519321263E-2</v>
      </c>
      <c r="F662" s="36">
        <v>5.2661781902310086E-2</v>
      </c>
      <c r="G662" s="36">
        <v>6.1499947594051432E-2</v>
      </c>
      <c r="H662" s="36">
        <f ca="1">Tabel_Core.accdb3[[#This Row],[Indicator]]-SUM(Tabel_Core.accdb3[[#This Row],[Money market]:[Banking sector]])</f>
        <v>-0.21794239531647122</v>
      </c>
    </row>
    <row r="663" spans="1:8" x14ac:dyDescent="0.25">
      <c r="A663" s="4">
        <v>42232</v>
      </c>
      <c r="B663" s="36">
        <v>6.8575103666701206E-2</v>
      </c>
      <c r="C663" s="36">
        <v>4.7160858143141811E-2</v>
      </c>
      <c r="D663" s="36">
        <v>5.2292761835787849E-2</v>
      </c>
      <c r="E663" s="36">
        <v>7.4922551254922892E-2</v>
      </c>
      <c r="F663" s="36">
        <v>4.9241501075477603E-2</v>
      </c>
      <c r="G663" s="36">
        <v>6.1147570277209171E-2</v>
      </c>
      <c r="H663" s="36">
        <f ca="1">Tabel_Core.accdb3[[#This Row],[Indicator]]-SUM(Tabel_Core.accdb3[[#This Row],[Money market]:[Banking sector]])</f>
        <v>-0.21619013891983813</v>
      </c>
    </row>
    <row r="664" spans="1:8" x14ac:dyDescent="0.25">
      <c r="A664" s="4">
        <v>42239</v>
      </c>
      <c r="B664" s="36">
        <v>8.5581928852884903E-2</v>
      </c>
      <c r="C664" s="36">
        <v>5.5102757548543796E-2</v>
      </c>
      <c r="D664" s="36">
        <v>5.6364180860594686E-2</v>
      </c>
      <c r="E664" s="36">
        <v>9.3060126389992393E-2</v>
      </c>
      <c r="F664" s="36">
        <v>6.2167915782113621E-2</v>
      </c>
      <c r="G664" s="36">
        <v>6.6708991213624183E-2</v>
      </c>
      <c r="H664" s="36">
        <f ca="1">Tabel_Core.accdb3[[#This Row],[Indicator]]-SUM(Tabel_Core.accdb3[[#This Row],[Money market]:[Banking sector]])</f>
        <v>-0.24782204294198379</v>
      </c>
    </row>
    <row r="665" spans="1:8" x14ac:dyDescent="0.25">
      <c r="A665" s="4">
        <v>42246</v>
      </c>
      <c r="B665" s="36">
        <v>0.10240071224777841</v>
      </c>
      <c r="C665" s="36">
        <v>5.7069609721655506E-2</v>
      </c>
      <c r="D665" s="36">
        <v>6.4399808836404393E-2</v>
      </c>
      <c r="E665" s="36">
        <v>0.10657873945197185</v>
      </c>
      <c r="F665" s="36">
        <v>6.9683247188345343E-2</v>
      </c>
      <c r="G665" s="36">
        <v>6.5732388530816407E-2</v>
      </c>
      <c r="H665" s="36">
        <f ca="1">Tabel_Core.accdb3[[#This Row],[Indicator]]-SUM(Tabel_Core.accdb3[[#This Row],[Money market]:[Banking sector]])</f>
        <v>-0.2610630814814151</v>
      </c>
    </row>
    <row r="666" spans="1:8" x14ac:dyDescent="0.25">
      <c r="A666" s="4">
        <v>42253</v>
      </c>
      <c r="B666" s="36">
        <v>0.12174545463604808</v>
      </c>
      <c r="C666" s="36">
        <v>5.522222149669833E-2</v>
      </c>
      <c r="D666" s="36">
        <v>6.8590614085088888E-2</v>
      </c>
      <c r="E666" s="36">
        <v>0.12216587134437888</v>
      </c>
      <c r="F666" s="36">
        <v>8.1596574004559094E-2</v>
      </c>
      <c r="G666" s="36">
        <v>7.6421524134581198E-2</v>
      </c>
      <c r="H666" s="36">
        <f ca="1">Tabel_Core.accdb3[[#This Row],[Indicator]]-SUM(Tabel_Core.accdb3[[#This Row],[Money market]:[Banking sector]])</f>
        <v>-0.28225135042925831</v>
      </c>
    </row>
    <row r="667" spans="1:8" x14ac:dyDescent="0.25">
      <c r="A667" s="4">
        <v>42260</v>
      </c>
      <c r="B667" s="36">
        <v>0.12433694827894805</v>
      </c>
      <c r="C667" s="36">
        <v>5.4907281282696049E-2</v>
      </c>
      <c r="D667" s="36">
        <v>6.8041398894031463E-2</v>
      </c>
      <c r="E667" s="36">
        <v>0.12139025483826967</v>
      </c>
      <c r="F667" s="36">
        <v>7.8564133805907932E-2</v>
      </c>
      <c r="G667" s="36">
        <v>7.8365974107492756E-2</v>
      </c>
      <c r="H667" s="36">
        <f ca="1">Tabel_Core.accdb3[[#This Row],[Indicator]]-SUM(Tabel_Core.accdb3[[#This Row],[Money market]:[Banking sector]])</f>
        <v>-0.27693209464944984</v>
      </c>
    </row>
    <row r="668" spans="1:8" x14ac:dyDescent="0.25">
      <c r="A668" s="4">
        <v>42267</v>
      </c>
      <c r="B668" s="36">
        <v>0.1200261512055394</v>
      </c>
      <c r="C668" s="36">
        <v>5.1968781526399853E-2</v>
      </c>
      <c r="D668" s="36">
        <v>7.1480648216107986E-2</v>
      </c>
      <c r="E668" s="36">
        <v>0.11137577421491915</v>
      </c>
      <c r="F668" s="36">
        <v>7.1379059598779687E-2</v>
      </c>
      <c r="G668" s="36">
        <v>8.2991176772219205E-2</v>
      </c>
      <c r="H668" s="36">
        <f ca="1">Tabel_Core.accdb3[[#This Row],[Indicator]]-SUM(Tabel_Core.accdb3[[#This Row],[Money market]:[Banking sector]])</f>
        <v>-0.26916928912288651</v>
      </c>
    </row>
    <row r="669" spans="1:8" x14ac:dyDescent="0.25">
      <c r="A669" s="4">
        <v>42274</v>
      </c>
      <c r="B669" s="36">
        <v>0.1228569683346154</v>
      </c>
      <c r="C669" s="36">
        <v>5.6381827791373726E-2</v>
      </c>
      <c r="D669" s="36">
        <v>7.0728661862819217E-2</v>
      </c>
      <c r="E669" s="36">
        <v>0.10982273403054046</v>
      </c>
      <c r="F669" s="36">
        <v>6.6370424020253685E-2</v>
      </c>
      <c r="G669" s="36">
        <v>8.5005120401504736E-2</v>
      </c>
      <c r="H669" s="36">
        <f ca="1">Tabel_Core.accdb3[[#This Row],[Indicator]]-SUM(Tabel_Core.accdb3[[#This Row],[Money market]:[Banking sector]])</f>
        <v>-0.26545179977187644</v>
      </c>
    </row>
    <row r="670" spans="1:8" x14ac:dyDescent="0.25">
      <c r="A670" s="4">
        <v>42281</v>
      </c>
      <c r="B670" s="36">
        <v>0.11352116244449698</v>
      </c>
      <c r="C670" s="36">
        <v>5.3534319102037722E-2</v>
      </c>
      <c r="D670" s="36">
        <v>6.5638930216935995E-2</v>
      </c>
      <c r="E670" s="36">
        <v>0.10338780535459755</v>
      </c>
      <c r="F670" s="36">
        <v>5.5521697109513386E-2</v>
      </c>
      <c r="G670" s="36">
        <v>8.1729315831741867E-2</v>
      </c>
      <c r="H670" s="36">
        <f ca="1">Tabel_Core.accdb3[[#This Row],[Indicator]]-SUM(Tabel_Core.accdb3[[#This Row],[Money market]:[Banking sector]])</f>
        <v>-0.24629090517032956</v>
      </c>
    </row>
    <row r="671" spans="1:8" x14ac:dyDescent="0.25">
      <c r="A671" s="4">
        <v>42288</v>
      </c>
      <c r="B671" s="36">
        <v>0.11924701342748241</v>
      </c>
      <c r="C671" s="36">
        <v>5.4038859038164265E-2</v>
      </c>
      <c r="D671" s="36">
        <v>6.9095354266886122E-2</v>
      </c>
      <c r="E671" s="36">
        <v>0.10582694442229837</v>
      </c>
      <c r="F671" s="36">
        <v>5.7994704851309836E-2</v>
      </c>
      <c r="G671" s="36">
        <v>8.3746440560057561E-2</v>
      </c>
      <c r="H671" s="36">
        <f ca="1">Tabel_Core.accdb3[[#This Row],[Indicator]]-SUM(Tabel_Core.accdb3[[#This Row],[Money market]:[Banking sector]])</f>
        <v>-0.25145528971123371</v>
      </c>
    </row>
    <row r="672" spans="1:8" x14ac:dyDescent="0.25">
      <c r="A672" s="4">
        <v>42295</v>
      </c>
      <c r="B672" s="36">
        <v>0.12295998043220947</v>
      </c>
      <c r="C672" s="36">
        <v>5.1821362379872678E-2</v>
      </c>
      <c r="D672" s="36">
        <v>6.332630956566096E-2</v>
      </c>
      <c r="E672" s="36">
        <v>0.11524994958492928</v>
      </c>
      <c r="F672" s="36">
        <v>5.79871839432054E-2</v>
      </c>
      <c r="G672" s="36">
        <v>8.3356893523563014E-2</v>
      </c>
      <c r="H672" s="36">
        <f ca="1">Tabel_Core.accdb3[[#This Row],[Indicator]]-SUM(Tabel_Core.accdb3[[#This Row],[Money market]:[Banking sector]])</f>
        <v>-0.24878171856502185</v>
      </c>
    </row>
    <row r="673" spans="1:8" x14ac:dyDescent="0.25">
      <c r="A673" s="4">
        <v>42302</v>
      </c>
      <c r="B673" s="36">
        <v>0.12002738693359728</v>
      </c>
      <c r="C673" s="36">
        <v>4.8133825691101778E-2</v>
      </c>
      <c r="D673" s="36">
        <v>6.3182305904719155E-2</v>
      </c>
      <c r="E673" s="36">
        <v>0.11219100306246847</v>
      </c>
      <c r="F673" s="36">
        <v>5.8779502804751797E-2</v>
      </c>
      <c r="G673" s="36">
        <v>8.5176030097237204E-2</v>
      </c>
      <c r="H673" s="36">
        <f ca="1">Tabel_Core.accdb3[[#This Row],[Indicator]]-SUM(Tabel_Core.accdb3[[#This Row],[Money market]:[Banking sector]])</f>
        <v>-0.24743528062668119</v>
      </c>
    </row>
    <row r="674" spans="1:8" x14ac:dyDescent="0.25">
      <c r="A674" s="4">
        <v>42309</v>
      </c>
      <c r="B674" s="36">
        <v>0.11958393484472858</v>
      </c>
      <c r="C674" s="36">
        <v>5.3693655059992768E-2</v>
      </c>
      <c r="D674" s="36">
        <v>6.3236167916797342E-2</v>
      </c>
      <c r="E674" s="36">
        <v>0.10541578387472404</v>
      </c>
      <c r="F674" s="36">
        <v>6.0886651913737919E-2</v>
      </c>
      <c r="G674" s="36">
        <v>9.2232878563310416E-2</v>
      </c>
      <c r="H674" s="36">
        <f ca="1">Tabel_Core.accdb3[[#This Row],[Indicator]]-SUM(Tabel_Core.accdb3[[#This Row],[Money market]:[Banking sector]])</f>
        <v>-0.25588120248383395</v>
      </c>
    </row>
    <row r="675" spans="1:8" x14ac:dyDescent="0.25">
      <c r="A675" s="4">
        <v>42316</v>
      </c>
      <c r="B675" s="36">
        <v>0.1154901727742087</v>
      </c>
      <c r="C675" s="36">
        <v>5.3448175557341618E-2</v>
      </c>
      <c r="D675" s="36">
        <v>6.0783861954315475E-2</v>
      </c>
      <c r="E675" s="36">
        <v>9.7260737231670363E-2</v>
      </c>
      <c r="F675" s="36">
        <v>5.9158805852181237E-2</v>
      </c>
      <c r="G675" s="36">
        <v>8.8134985958749842E-2</v>
      </c>
      <c r="H675" s="36">
        <f ca="1">Tabel_Core.accdb3[[#This Row],[Indicator]]-SUM(Tabel_Core.accdb3[[#This Row],[Money market]:[Banking sector]])</f>
        <v>-0.24329639378004986</v>
      </c>
    </row>
    <row r="676" spans="1:8" x14ac:dyDescent="0.25">
      <c r="A676" s="4">
        <v>42323</v>
      </c>
      <c r="B676" s="36">
        <v>0.10650453119686398</v>
      </c>
      <c r="C676" s="36">
        <v>5.6608466183520459E-2</v>
      </c>
      <c r="D676" s="36">
        <v>6.136185951763036E-2</v>
      </c>
      <c r="E676" s="36">
        <v>8.1423384161238122E-2</v>
      </c>
      <c r="F676" s="36">
        <v>5.1039822530287611E-2</v>
      </c>
      <c r="G676" s="36">
        <v>8.1204435559135091E-2</v>
      </c>
      <c r="H676" s="36">
        <f ca="1">Tabel_Core.accdb3[[#This Row],[Indicator]]-SUM(Tabel_Core.accdb3[[#This Row],[Money market]:[Banking sector]])</f>
        <v>-0.22513343675494768</v>
      </c>
    </row>
    <row r="677" spans="1:8" x14ac:dyDescent="0.25">
      <c r="A677" s="4">
        <v>42330</v>
      </c>
      <c r="B677" s="36">
        <v>8.4313497052165162E-2</v>
      </c>
      <c r="C677" s="36">
        <v>5.1291215765713341E-2</v>
      </c>
      <c r="D677" s="36">
        <v>5.191490078517505E-2</v>
      </c>
      <c r="E677" s="36">
        <v>6.2129933877534835E-2</v>
      </c>
      <c r="F677" s="36">
        <v>3.8695793100434354E-2</v>
      </c>
      <c r="G677" s="36">
        <v>7.1168121520727615E-2</v>
      </c>
      <c r="H677" s="36">
        <f ca="1">Tabel_Core.accdb3[[#This Row],[Indicator]]-SUM(Tabel_Core.accdb3[[#This Row],[Money market]:[Banking sector]])</f>
        <v>-0.19088646799742004</v>
      </c>
    </row>
    <row r="678" spans="1:8" x14ac:dyDescent="0.25">
      <c r="A678" s="4">
        <v>42337</v>
      </c>
      <c r="B678" s="36">
        <v>7.0761219859265811E-2</v>
      </c>
      <c r="C678" s="36">
        <v>4.5129650422034935E-2</v>
      </c>
      <c r="D678" s="36">
        <v>4.9057599516049467E-2</v>
      </c>
      <c r="E678" s="36">
        <v>5.3411355730993558E-2</v>
      </c>
      <c r="F678" s="36">
        <v>2.8405493799810215E-2</v>
      </c>
      <c r="G678" s="36">
        <v>5.7806626658151165E-2</v>
      </c>
      <c r="H678" s="36">
        <f ca="1">Tabel_Core.accdb3[[#This Row],[Indicator]]-SUM(Tabel_Core.accdb3[[#This Row],[Money market]:[Banking sector]])</f>
        <v>-0.16304950626777354</v>
      </c>
    </row>
    <row r="679" spans="1:8" x14ac:dyDescent="0.25">
      <c r="A679" s="4">
        <v>42344</v>
      </c>
      <c r="B679" s="36">
        <v>7.5555662709138618E-2</v>
      </c>
      <c r="C679" s="36">
        <v>5.014203637942842E-2</v>
      </c>
      <c r="D679" s="36">
        <v>5.3980398212671574E-2</v>
      </c>
      <c r="E679" s="36">
        <v>5.3901144728424152E-2</v>
      </c>
      <c r="F679" s="36">
        <v>3.7189652900042863E-2</v>
      </c>
      <c r="G679" s="36">
        <v>6.8578222040516695E-2</v>
      </c>
      <c r="H679" s="36">
        <f ca="1">Tabel_Core.accdb3[[#This Row],[Indicator]]-SUM(Tabel_Core.accdb3[[#This Row],[Money market]:[Banking sector]])</f>
        <v>-0.18823579155194509</v>
      </c>
    </row>
    <row r="680" spans="1:8" x14ac:dyDescent="0.25">
      <c r="A680" s="4">
        <v>42351</v>
      </c>
      <c r="B680" s="36">
        <v>7.8438961918376238E-2</v>
      </c>
      <c r="C680" s="36">
        <v>5.1122283328649668E-2</v>
      </c>
      <c r="D680" s="36">
        <v>5.4592268221381496E-2</v>
      </c>
      <c r="E680" s="36">
        <v>5.7438966737791128E-2</v>
      </c>
      <c r="F680" s="36">
        <v>4.1282226941933987E-2</v>
      </c>
      <c r="G680" s="36">
        <v>6.850343504367766E-2</v>
      </c>
      <c r="H680" s="36">
        <f ca="1">Tabel_Core.accdb3[[#This Row],[Indicator]]-SUM(Tabel_Core.accdb3[[#This Row],[Money market]:[Banking sector]])</f>
        <v>-0.19450021835505771</v>
      </c>
    </row>
    <row r="681" spans="1:8" x14ac:dyDescent="0.25">
      <c r="A681" s="4">
        <v>42358</v>
      </c>
      <c r="B681" s="36">
        <v>8.1199993598103412E-2</v>
      </c>
      <c r="C681" s="36">
        <v>5.2764229482205577E-2</v>
      </c>
      <c r="D681" s="36">
        <v>5.9346834750011318E-2</v>
      </c>
      <c r="E681" s="36">
        <v>6.2452692914004029E-2</v>
      </c>
      <c r="F681" s="36">
        <v>4.0084439121808361E-2</v>
      </c>
      <c r="G681" s="36">
        <v>7.113161406026372E-2</v>
      </c>
      <c r="H681" s="36">
        <f ca="1">Tabel_Core.accdb3[[#This Row],[Indicator]]-SUM(Tabel_Core.accdb3[[#This Row],[Money market]:[Banking sector]])</f>
        <v>-0.2045798167301896</v>
      </c>
    </row>
    <row r="682" spans="1:8" x14ac:dyDescent="0.25">
      <c r="A682" s="4">
        <v>42365</v>
      </c>
      <c r="B682" s="36">
        <v>8.203991210328182E-2</v>
      </c>
      <c r="C682" s="36">
        <v>5.2682107344916483E-2</v>
      </c>
      <c r="D682" s="36">
        <v>5.7779703950601044E-2</v>
      </c>
      <c r="E682" s="36">
        <v>6.1740461225251876E-2</v>
      </c>
      <c r="F682" s="36">
        <v>4.5976476367113467E-2</v>
      </c>
      <c r="G682" s="36">
        <v>6.8889413383593959E-2</v>
      </c>
      <c r="H682" s="36">
        <f ca="1">Tabel_Core.accdb3[[#This Row],[Indicator]]-SUM(Tabel_Core.accdb3[[#This Row],[Money market]:[Banking sector]])</f>
        <v>-0.20502825016819498</v>
      </c>
    </row>
    <row r="683" spans="1:8" x14ac:dyDescent="0.25">
      <c r="A683" s="4">
        <v>42372</v>
      </c>
      <c r="B683" s="36">
        <v>6.2210954859972287E-2</v>
      </c>
      <c r="C683" s="36">
        <v>4.3729131236296723E-2</v>
      </c>
      <c r="D683" s="36">
        <v>4.7249466429867909E-2</v>
      </c>
      <c r="E683" s="36">
        <v>5.0454405062229729E-2</v>
      </c>
      <c r="F683" s="36">
        <v>2.8095388009274393E-2</v>
      </c>
      <c r="G683" s="36">
        <v>5.1634536951526311E-2</v>
      </c>
      <c r="H683" s="36">
        <f ca="1">Tabel_Core.accdb3[[#This Row],[Indicator]]-SUM(Tabel_Core.accdb3[[#This Row],[Money market]:[Banking sector]])</f>
        <v>-0.1589519728292228</v>
      </c>
    </row>
    <row r="684" spans="1:8" x14ac:dyDescent="0.25">
      <c r="A684" s="4">
        <v>42379</v>
      </c>
      <c r="B684" s="36">
        <v>7.443580478937635E-2</v>
      </c>
      <c r="C684" s="36">
        <v>4.4826935211813405E-2</v>
      </c>
      <c r="D684" s="36">
        <v>4.7616940712742313E-2</v>
      </c>
      <c r="E684" s="36">
        <v>6.226812590507131E-2</v>
      </c>
      <c r="F684" s="36">
        <v>3.2628388840330889E-2</v>
      </c>
      <c r="G684" s="36">
        <v>6.5463856370182164E-2</v>
      </c>
      <c r="H684" s="36">
        <f ca="1">Tabel_Core.accdb3[[#This Row],[Indicator]]-SUM(Tabel_Core.accdb3[[#This Row],[Money market]:[Banking sector]])</f>
        <v>-0.17836844225076376</v>
      </c>
    </row>
    <row r="685" spans="1:8" x14ac:dyDescent="0.25">
      <c r="A685" s="4">
        <v>42386</v>
      </c>
      <c r="B685" s="36">
        <v>8.1754430925774751E-2</v>
      </c>
      <c r="C685" s="36">
        <v>4.6899048297250417E-2</v>
      </c>
      <c r="D685" s="36">
        <v>4.5345685994178819E-2</v>
      </c>
      <c r="E685" s="36">
        <v>6.6371900911585818E-2</v>
      </c>
      <c r="F685" s="36">
        <v>3.7590488287860525E-2</v>
      </c>
      <c r="G685" s="36">
        <v>6.2199579251815705E-2</v>
      </c>
      <c r="H685" s="36">
        <f ca="1">Tabel_Core.accdb3[[#This Row],[Indicator]]-SUM(Tabel_Core.accdb3[[#This Row],[Money market]:[Banking sector]])</f>
        <v>-0.17665227181691653</v>
      </c>
    </row>
    <row r="686" spans="1:8" x14ac:dyDescent="0.25">
      <c r="A686" s="4">
        <v>42393</v>
      </c>
      <c r="B686" s="36">
        <v>9.8306121506210348E-2</v>
      </c>
      <c r="C686" s="36">
        <v>4.6533665310357367E-2</v>
      </c>
      <c r="D686" s="36">
        <v>5.070797495290616E-2</v>
      </c>
      <c r="E686" s="36">
        <v>8.4243223120419319E-2</v>
      </c>
      <c r="F686" s="36">
        <v>4.1267634805194423E-2</v>
      </c>
      <c r="G686" s="36">
        <v>7.3613621617213867E-2</v>
      </c>
      <c r="H686" s="36">
        <f ca="1">Tabel_Core.accdb3[[#This Row],[Indicator]]-SUM(Tabel_Core.accdb3[[#This Row],[Money market]:[Banking sector]])</f>
        <v>-0.19805999829988077</v>
      </c>
    </row>
    <row r="687" spans="1:8" x14ac:dyDescent="0.25">
      <c r="A687" s="4">
        <v>42400</v>
      </c>
      <c r="B687" s="36">
        <v>0.1232613479458194</v>
      </c>
      <c r="C687" s="36">
        <v>5.024347738713892E-2</v>
      </c>
      <c r="D687" s="36">
        <v>5.8141216172446011E-2</v>
      </c>
      <c r="E687" s="36">
        <v>0.10514633723220076</v>
      </c>
      <c r="F687" s="36">
        <v>5.1748959935726736E-2</v>
      </c>
      <c r="G687" s="36">
        <v>9.5393586400938188E-2</v>
      </c>
      <c r="H687" s="36">
        <f ca="1">Tabel_Core.accdb3[[#This Row],[Indicator]]-SUM(Tabel_Core.accdb3[[#This Row],[Money market]:[Banking sector]])</f>
        <v>-0.23741222918263127</v>
      </c>
    </row>
    <row r="688" spans="1:8" x14ac:dyDescent="0.25">
      <c r="A688" s="4">
        <v>42407</v>
      </c>
      <c r="B688" s="36">
        <v>0.12790198976739062</v>
      </c>
      <c r="C688" s="36">
        <v>4.7319008062484159E-2</v>
      </c>
      <c r="D688" s="36">
        <v>5.7727076671886132E-2</v>
      </c>
      <c r="E688" s="36">
        <v>0.10050983648865545</v>
      </c>
      <c r="F688" s="36">
        <v>5.593432586367568E-2</v>
      </c>
      <c r="G688" s="36">
        <v>0.10084664334752455</v>
      </c>
      <c r="H688" s="36">
        <f ca="1">Tabel_Core.accdb3[[#This Row],[Indicator]]-SUM(Tabel_Core.accdb3[[#This Row],[Money market]:[Banking sector]])</f>
        <v>-0.23443490066683539</v>
      </c>
    </row>
    <row r="689" spans="1:8" x14ac:dyDescent="0.25">
      <c r="A689" s="4">
        <v>42414</v>
      </c>
      <c r="B689" s="36">
        <v>0.15819996093908123</v>
      </c>
      <c r="C689" s="36">
        <v>4.5417497805874681E-2</v>
      </c>
      <c r="D689" s="36">
        <v>6.3960692967646893E-2</v>
      </c>
      <c r="E689" s="36">
        <v>0.11673506700724562</v>
      </c>
      <c r="F689" s="36">
        <v>6.2703495690858868E-2</v>
      </c>
      <c r="G689" s="36">
        <v>0.12413062003728292</v>
      </c>
      <c r="H689" s="36">
        <f ca="1">Tabel_Core.accdb3[[#This Row],[Indicator]]-SUM(Tabel_Core.accdb3[[#This Row],[Money market]:[Banking sector]])</f>
        <v>-0.25474741256982775</v>
      </c>
    </row>
    <row r="690" spans="1:8" x14ac:dyDescent="0.25">
      <c r="A690" s="4">
        <v>42421</v>
      </c>
      <c r="B690" s="36">
        <v>0.17000511313276817</v>
      </c>
      <c r="C690" s="36">
        <v>4.5399403544976076E-2</v>
      </c>
      <c r="D690" s="36">
        <v>6.2719258963939511E-2</v>
      </c>
      <c r="E690" s="36">
        <v>0.11835984951588438</v>
      </c>
      <c r="F690" s="36">
        <v>6.135737546389998E-2</v>
      </c>
      <c r="G690" s="36">
        <v>0.12927200860803909</v>
      </c>
      <c r="H690" s="36">
        <f ca="1">Tabel_Core.accdb3[[#This Row],[Indicator]]-SUM(Tabel_Core.accdb3[[#This Row],[Money market]:[Banking sector]])</f>
        <v>-0.24710278296397087</v>
      </c>
    </row>
    <row r="691" spans="1:8" x14ac:dyDescent="0.25">
      <c r="A691" s="4">
        <v>42428</v>
      </c>
      <c r="B691" s="36">
        <v>0.17863010494252718</v>
      </c>
      <c r="C691" s="36">
        <v>4.5013270291159847E-2</v>
      </c>
      <c r="D691" s="36">
        <v>6.1238836774244812E-2</v>
      </c>
      <c r="E691" s="36">
        <v>0.12112315047890007</v>
      </c>
      <c r="F691" s="36">
        <v>5.8777202128484397E-2</v>
      </c>
      <c r="G691" s="36">
        <v>0.12693321901102522</v>
      </c>
      <c r="H691" s="36">
        <f ca="1">Tabel_Core.accdb3[[#This Row],[Indicator]]-SUM(Tabel_Core.accdb3[[#This Row],[Money market]:[Banking sector]])</f>
        <v>-0.23445557374128717</v>
      </c>
    </row>
    <row r="692" spans="1:8" x14ac:dyDescent="0.25">
      <c r="A692" s="4">
        <v>42435</v>
      </c>
      <c r="B692" s="36">
        <v>0.17754692049074297</v>
      </c>
      <c r="C692" s="36">
        <v>4.3702432439122502E-2</v>
      </c>
      <c r="D692" s="36">
        <v>6.4056510410107098E-2</v>
      </c>
      <c r="E692" s="36">
        <v>0.1235053104537083</v>
      </c>
      <c r="F692" s="36">
        <v>5.1368413878253881E-2</v>
      </c>
      <c r="G692" s="36">
        <v>0.11384498960497874</v>
      </c>
      <c r="H692" s="36">
        <f ca="1">Tabel_Core.accdb3[[#This Row],[Indicator]]-SUM(Tabel_Core.accdb3[[#This Row],[Money market]:[Banking sector]])</f>
        <v>-0.21893073629542756</v>
      </c>
    </row>
    <row r="693" spans="1:8" x14ac:dyDescent="0.25">
      <c r="A693" s="4">
        <v>42442</v>
      </c>
      <c r="B693" s="36">
        <v>0.16220793312110371</v>
      </c>
      <c r="C693" s="36">
        <v>4.8073349644877764E-2</v>
      </c>
      <c r="D693" s="36">
        <v>6.1628090483164089E-2</v>
      </c>
      <c r="E693" s="36">
        <v>0.11167039119300193</v>
      </c>
      <c r="F693" s="36">
        <v>4.9454584013696588E-2</v>
      </c>
      <c r="G693" s="36">
        <v>9.8385126944609436E-2</v>
      </c>
      <c r="H693" s="36">
        <f ca="1">Tabel_Core.accdb3[[#This Row],[Indicator]]-SUM(Tabel_Core.accdb3[[#This Row],[Money market]:[Banking sector]])</f>
        <v>-0.20700360915824606</v>
      </c>
    </row>
    <row r="694" spans="1:8" x14ac:dyDescent="0.25">
      <c r="A694" s="4">
        <v>42449</v>
      </c>
      <c r="B694" s="36">
        <v>0.16636643535882945</v>
      </c>
      <c r="C694" s="36">
        <v>5.242575170564541E-2</v>
      </c>
      <c r="D694" s="36">
        <v>6.4307769475275348E-2</v>
      </c>
      <c r="E694" s="36">
        <v>0.10629571803686352</v>
      </c>
      <c r="F694" s="36">
        <v>5.4737933224892905E-2</v>
      </c>
      <c r="G694" s="36">
        <v>0.10099055555375921</v>
      </c>
      <c r="H694" s="36">
        <f ca="1">Tabel_Core.accdb3[[#This Row],[Indicator]]-SUM(Tabel_Core.accdb3[[#This Row],[Money market]:[Banking sector]])</f>
        <v>-0.21239129263760692</v>
      </c>
    </row>
    <row r="695" spans="1:8" x14ac:dyDescent="0.25">
      <c r="A695" s="4">
        <v>42456</v>
      </c>
      <c r="B695" s="36">
        <v>0.14426706648705886</v>
      </c>
      <c r="C695" s="36">
        <v>5.0939855193173574E-2</v>
      </c>
      <c r="D695" s="36">
        <v>5.8560056968032945E-2</v>
      </c>
      <c r="E695" s="36">
        <v>8.8763873182636968E-2</v>
      </c>
      <c r="F695" s="36">
        <v>4.9273643542928201E-2</v>
      </c>
      <c r="G695" s="36">
        <v>8.4180993477025789E-2</v>
      </c>
      <c r="H695" s="36">
        <f ca="1">Tabel_Core.accdb3[[#This Row],[Indicator]]-SUM(Tabel_Core.accdb3[[#This Row],[Money market]:[Banking sector]])</f>
        <v>-0.18745135587673858</v>
      </c>
    </row>
    <row r="696" spans="1:8" x14ac:dyDescent="0.25">
      <c r="A696" s="4">
        <v>42463</v>
      </c>
      <c r="B696" s="36">
        <v>0.13595415931323684</v>
      </c>
      <c r="C696" s="36">
        <v>4.8457397996290522E-2</v>
      </c>
      <c r="D696" s="36">
        <v>5.3130404221049338E-2</v>
      </c>
      <c r="E696" s="36">
        <v>7.5646781712602418E-2</v>
      </c>
      <c r="F696" s="36">
        <v>4.8213796621014313E-2</v>
      </c>
      <c r="G696" s="36">
        <v>8.5915329512883637E-2</v>
      </c>
      <c r="H696" s="36">
        <f ca="1">Tabel_Core.accdb3[[#This Row],[Indicator]]-SUM(Tabel_Core.accdb3[[#This Row],[Money market]:[Banking sector]])</f>
        <v>-0.17540955075060338</v>
      </c>
    </row>
    <row r="697" spans="1:8" x14ac:dyDescent="0.25">
      <c r="A697" s="4">
        <v>42470</v>
      </c>
      <c r="B697" s="36">
        <v>0.11947275257511059</v>
      </c>
      <c r="C697" s="36">
        <v>4.5226558919828228E-2</v>
      </c>
      <c r="D697" s="36">
        <v>4.6833301747862557E-2</v>
      </c>
      <c r="E697" s="36">
        <v>6.6713933573959161E-2</v>
      </c>
      <c r="F697" s="36">
        <v>3.6320717166120398E-2</v>
      </c>
      <c r="G697" s="36">
        <v>7.8683709571903085E-2</v>
      </c>
      <c r="H697" s="36">
        <f ca="1">Tabel_Core.accdb3[[#This Row],[Indicator]]-SUM(Tabel_Core.accdb3[[#This Row],[Money market]:[Banking sector]])</f>
        <v>-0.15430546840456283</v>
      </c>
    </row>
    <row r="698" spans="1:8" x14ac:dyDescent="0.25">
      <c r="A698" s="4">
        <v>42477</v>
      </c>
      <c r="B698" s="36">
        <v>0.10096395900446645</v>
      </c>
      <c r="C698" s="36">
        <v>4.1029336783137083E-2</v>
      </c>
      <c r="D698" s="36">
        <v>3.9282281212864915E-2</v>
      </c>
      <c r="E698" s="36">
        <v>5.9412168985883439E-2</v>
      </c>
      <c r="F698" s="36">
        <v>2.9346878671933009E-2</v>
      </c>
      <c r="G698" s="36">
        <v>6.8132922573126337E-2</v>
      </c>
      <c r="H698" s="36">
        <f ca="1">Tabel_Core.accdb3[[#This Row],[Indicator]]-SUM(Tabel_Core.accdb3[[#This Row],[Money market]:[Banking sector]])</f>
        <v>-0.13623962922247834</v>
      </c>
    </row>
    <row r="699" spans="1:8" x14ac:dyDescent="0.25">
      <c r="A699" s="4">
        <v>42484</v>
      </c>
      <c r="B699" s="36">
        <v>0.11139107290922121</v>
      </c>
      <c r="C699" s="36">
        <v>4.2417241387681666E-2</v>
      </c>
      <c r="D699" s="36">
        <v>4.4443688896885991E-2</v>
      </c>
      <c r="E699" s="36">
        <v>6.9120699682286582E-2</v>
      </c>
      <c r="F699" s="36">
        <v>3.0896643540390907E-2</v>
      </c>
      <c r="G699" s="36">
        <v>7.5031364816462831E-2</v>
      </c>
      <c r="H699" s="36">
        <f ca="1">Tabel_Core.accdb3[[#This Row],[Indicator]]-SUM(Tabel_Core.accdb3[[#This Row],[Money market]:[Banking sector]])</f>
        <v>-0.15051856541448674</v>
      </c>
    </row>
    <row r="700" spans="1:8" x14ac:dyDescent="0.25">
      <c r="A700" s="4">
        <v>42491</v>
      </c>
      <c r="B700" s="36">
        <v>0.10794368000790039</v>
      </c>
      <c r="C700" s="36">
        <v>4.6764081669465753E-2</v>
      </c>
      <c r="D700" s="36">
        <v>4.5999625261433641E-2</v>
      </c>
      <c r="E700" s="36">
        <v>7.0190621409007614E-2</v>
      </c>
      <c r="F700" s="36">
        <v>2.7775212223055137E-2</v>
      </c>
      <c r="G700" s="36">
        <v>7.3570562245288573E-2</v>
      </c>
      <c r="H700" s="36">
        <f ca="1">Tabel_Core.accdb3[[#This Row],[Indicator]]-SUM(Tabel_Core.accdb3[[#This Row],[Money market]:[Banking sector]])</f>
        <v>-0.15635642280035034</v>
      </c>
    </row>
    <row r="701" spans="1:8" x14ac:dyDescent="0.25">
      <c r="A701" s="4">
        <v>42498</v>
      </c>
      <c r="B701" s="36">
        <v>0.10405264010854903</v>
      </c>
      <c r="C701" s="36">
        <v>4.315941487121655E-2</v>
      </c>
      <c r="D701" s="36">
        <v>4.8408753487638657E-2</v>
      </c>
      <c r="E701" s="36">
        <v>6.3621197355485562E-2</v>
      </c>
      <c r="F701" s="36">
        <v>3.4082019526006528E-2</v>
      </c>
      <c r="G701" s="36">
        <v>7.1787423442002063E-2</v>
      </c>
      <c r="H701" s="36">
        <f ca="1">Tabel_Core.accdb3[[#This Row],[Indicator]]-SUM(Tabel_Core.accdb3[[#This Row],[Money market]:[Banking sector]])</f>
        <v>-0.15700616857380034</v>
      </c>
    </row>
    <row r="702" spans="1:8" x14ac:dyDescent="0.25">
      <c r="A702" s="4">
        <v>42505</v>
      </c>
      <c r="B702" s="36">
        <v>9.1302202551511918E-2</v>
      </c>
      <c r="C702" s="36">
        <v>3.990665883178629E-2</v>
      </c>
      <c r="D702" s="36">
        <v>4.7181043503103239E-2</v>
      </c>
      <c r="E702" s="36">
        <v>5.6717693928879896E-2</v>
      </c>
      <c r="F702" s="36">
        <v>2.8981858509969191E-2</v>
      </c>
      <c r="G702" s="36">
        <v>6.2666360613207475E-2</v>
      </c>
      <c r="H702" s="36">
        <f ca="1">Tabel_Core.accdb3[[#This Row],[Indicator]]-SUM(Tabel_Core.accdb3[[#This Row],[Money market]:[Banking sector]])</f>
        <v>-0.14415141283543417</v>
      </c>
    </row>
    <row r="703" spans="1:8" x14ac:dyDescent="0.25">
      <c r="A703" s="4">
        <v>42512</v>
      </c>
      <c r="B703" s="36">
        <v>7.9322818435380915E-2</v>
      </c>
      <c r="C703" s="36">
        <v>3.8497711963918393E-2</v>
      </c>
      <c r="D703" s="36">
        <v>4.4339643392713374E-2</v>
      </c>
      <c r="E703" s="36">
        <v>4.4297401476822311E-2</v>
      </c>
      <c r="F703" s="36">
        <v>3.0729764019325524E-2</v>
      </c>
      <c r="G703" s="36">
        <v>6.0262117757434827E-2</v>
      </c>
      <c r="H703" s="36">
        <f ca="1">Tabel_Core.accdb3[[#This Row],[Indicator]]-SUM(Tabel_Core.accdb3[[#This Row],[Money market]:[Banking sector]])</f>
        <v>-0.1388038201748335</v>
      </c>
    </row>
    <row r="704" spans="1:8" x14ac:dyDescent="0.25">
      <c r="A704" s="4">
        <v>42519</v>
      </c>
      <c r="B704" s="36">
        <v>7.3716526157822149E-2</v>
      </c>
      <c r="C704" s="36">
        <v>3.4733219878228958E-2</v>
      </c>
      <c r="D704" s="36">
        <v>3.9989421976727668E-2</v>
      </c>
      <c r="E704" s="36">
        <v>4.1955844387442334E-2</v>
      </c>
      <c r="F704" s="36">
        <v>3.4867634539225333E-2</v>
      </c>
      <c r="G704" s="36">
        <v>5.5382617209230919E-2</v>
      </c>
      <c r="H704" s="36">
        <f ca="1">Tabel_Core.accdb3[[#This Row],[Indicator]]-SUM(Tabel_Core.accdb3[[#This Row],[Money market]:[Banking sector]])</f>
        <v>-0.13321221183303306</v>
      </c>
    </row>
    <row r="705" spans="1:8" x14ac:dyDescent="0.25">
      <c r="A705" s="4">
        <v>42526</v>
      </c>
      <c r="B705" s="36">
        <v>6.9159311983191002E-2</v>
      </c>
      <c r="C705" s="36">
        <v>3.3733824081766117E-2</v>
      </c>
      <c r="D705" s="36">
        <v>3.7100388245680432E-2</v>
      </c>
      <c r="E705" s="36">
        <v>4.0125840694781471E-2</v>
      </c>
      <c r="F705" s="36">
        <v>3.4064999786640099E-2</v>
      </c>
      <c r="G705" s="36">
        <v>5.3768816360655877E-2</v>
      </c>
      <c r="H705" s="36">
        <f ca="1">Tabel_Core.accdb3[[#This Row],[Indicator]]-SUM(Tabel_Core.accdb3[[#This Row],[Money market]:[Banking sector]])</f>
        <v>-0.12963455718633302</v>
      </c>
    </row>
    <row r="706" spans="1:8" x14ac:dyDescent="0.25">
      <c r="A706" s="4">
        <v>42533</v>
      </c>
      <c r="B706" s="36">
        <v>7.6856151267418182E-2</v>
      </c>
      <c r="C706" s="36">
        <v>3.7291623707590135E-2</v>
      </c>
      <c r="D706" s="36">
        <v>3.7457609758883376E-2</v>
      </c>
      <c r="E706" s="36">
        <v>4.5473448761034957E-2</v>
      </c>
      <c r="F706" s="36">
        <v>4.1551206001140442E-2</v>
      </c>
      <c r="G706" s="36">
        <v>6.2489435587388314E-2</v>
      </c>
      <c r="H706" s="36">
        <f ca="1">Tabel_Core.accdb3[[#This Row],[Indicator]]-SUM(Tabel_Core.accdb3[[#This Row],[Money market]:[Banking sector]])</f>
        <v>-0.14740717254861904</v>
      </c>
    </row>
    <row r="707" spans="1:8" x14ac:dyDescent="0.25">
      <c r="A707" s="4">
        <v>42540</v>
      </c>
      <c r="B707" s="36">
        <v>9.7355599977496751E-2</v>
      </c>
      <c r="C707" s="36">
        <v>4.573332841915756E-2</v>
      </c>
      <c r="D707" s="36">
        <v>4.2586066095733469E-2</v>
      </c>
      <c r="E707" s="36">
        <v>6.5463111684364972E-2</v>
      </c>
      <c r="F707" s="36">
        <v>4.6431825933193747E-2</v>
      </c>
      <c r="G707" s="36">
        <v>7.0693881179854062E-2</v>
      </c>
      <c r="H707" s="36">
        <f ca="1">Tabel_Core.accdb3[[#This Row],[Indicator]]-SUM(Tabel_Core.accdb3[[#This Row],[Money market]:[Banking sector]])</f>
        <v>-0.17355261333480704</v>
      </c>
    </row>
    <row r="708" spans="1:8" x14ac:dyDescent="0.25">
      <c r="A708" s="4">
        <v>42547</v>
      </c>
      <c r="B708" s="36">
        <v>0.15217963352727915</v>
      </c>
      <c r="C708" s="36">
        <v>5.3599905624035521E-2</v>
      </c>
      <c r="D708" s="36">
        <v>5.6205518401975033E-2</v>
      </c>
      <c r="E708" s="36">
        <v>9.085442446363251E-2</v>
      </c>
      <c r="F708" s="36">
        <v>6.2245356422816298E-2</v>
      </c>
      <c r="G708" s="36">
        <v>9.5605212841185769E-2</v>
      </c>
      <c r="H708" s="36">
        <f ca="1">Tabel_Core.accdb3[[#This Row],[Indicator]]-SUM(Tabel_Core.accdb3[[#This Row],[Money market]:[Banking sector]])</f>
        <v>-0.20633078422636603</v>
      </c>
    </row>
    <row r="709" spans="1:8" x14ac:dyDescent="0.25">
      <c r="A709" s="4">
        <v>42554</v>
      </c>
      <c r="B709" s="36">
        <v>0.19678991835165008</v>
      </c>
      <c r="C709" s="36">
        <v>5.9069016385131103E-2</v>
      </c>
      <c r="D709" s="36">
        <v>6.0907967466011917E-2</v>
      </c>
      <c r="E709" s="36">
        <v>0.11838474525565228</v>
      </c>
      <c r="F709" s="36">
        <v>6.5567576104260589E-2</v>
      </c>
      <c r="G709" s="36">
        <v>0.1161061860404899</v>
      </c>
      <c r="H709" s="36">
        <f ca="1">Tabel_Core.accdb3[[#This Row],[Indicator]]-SUM(Tabel_Core.accdb3[[#This Row],[Money market]:[Banking sector]])</f>
        <v>-0.22324557289989569</v>
      </c>
    </row>
    <row r="710" spans="1:8" x14ac:dyDescent="0.25">
      <c r="A710" s="4">
        <v>42561</v>
      </c>
      <c r="B710" s="36">
        <v>0.21673257311653241</v>
      </c>
      <c r="C710" s="36">
        <v>5.8348243207382598E-2</v>
      </c>
      <c r="D710" s="36">
        <v>6.2319725594283844E-2</v>
      </c>
      <c r="E710" s="36">
        <v>0.1299284699715631</v>
      </c>
      <c r="F710" s="36">
        <v>6.3626450536253001E-2</v>
      </c>
      <c r="G710" s="36">
        <v>0.11830923053288769</v>
      </c>
      <c r="H710" s="36">
        <f ca="1">Tabel_Core.accdb3[[#This Row],[Indicator]]-SUM(Tabel_Core.accdb3[[#This Row],[Money market]:[Banking sector]])</f>
        <v>-0.21579954672583787</v>
      </c>
    </row>
    <row r="711" spans="1:8" x14ac:dyDescent="0.25">
      <c r="A711" s="4">
        <v>42568</v>
      </c>
      <c r="B711" s="36">
        <v>0.21025572006358717</v>
      </c>
      <c r="C711" s="36">
        <v>5.0913068452463045E-2</v>
      </c>
      <c r="D711" s="36">
        <v>5.81001198699213E-2</v>
      </c>
      <c r="E711" s="36">
        <v>0.11856397361103545</v>
      </c>
      <c r="F711" s="36">
        <v>6.0903819241015386E-2</v>
      </c>
      <c r="G711" s="36">
        <v>0.11002511763999895</v>
      </c>
      <c r="H711" s="36">
        <f ca="1">Tabel_Core.accdb3[[#This Row],[Indicator]]-SUM(Tabel_Core.accdb3[[#This Row],[Money market]:[Banking sector]])</f>
        <v>-0.18825037875084699</v>
      </c>
    </row>
    <row r="712" spans="1:8" x14ac:dyDescent="0.25">
      <c r="A712" s="4">
        <v>42575</v>
      </c>
      <c r="B712" s="36">
        <v>0.15882053903795268</v>
      </c>
      <c r="C712" s="36">
        <v>4.1516632077554447E-2</v>
      </c>
      <c r="D712" s="36">
        <v>4.3902058030892761E-2</v>
      </c>
      <c r="E712" s="36">
        <v>9.3151145675937186E-2</v>
      </c>
      <c r="F712" s="36">
        <v>3.8940277039081185E-2</v>
      </c>
      <c r="G712" s="36">
        <v>8.3499951596699651E-2</v>
      </c>
      <c r="H712" s="36">
        <f ca="1">Tabel_Core.accdb3[[#This Row],[Indicator]]-SUM(Tabel_Core.accdb3[[#This Row],[Money market]:[Banking sector]])</f>
        <v>-0.14218952538221252</v>
      </c>
    </row>
    <row r="713" spans="1:8" x14ac:dyDescent="0.25">
      <c r="A713" s="4">
        <v>42582</v>
      </c>
      <c r="B713" s="36">
        <v>0.11926991230051216</v>
      </c>
      <c r="C713" s="36">
        <v>3.5064705146720686E-2</v>
      </c>
      <c r="D713" s="36">
        <v>3.6590101002976896E-2</v>
      </c>
      <c r="E713" s="36">
        <v>6.8301322783178228E-2</v>
      </c>
      <c r="F713" s="36">
        <v>3.0104176275345458E-2</v>
      </c>
      <c r="G713" s="36">
        <v>6.2944174717749116E-2</v>
      </c>
      <c r="H713" s="36">
        <f ca="1">Tabel_Core.accdb3[[#This Row],[Indicator]]-SUM(Tabel_Core.accdb3[[#This Row],[Money market]:[Banking sector]])</f>
        <v>-0.11373456762545818</v>
      </c>
    </row>
    <row r="714" spans="1:8" x14ac:dyDescent="0.25">
      <c r="A714" s="4">
        <v>42589</v>
      </c>
      <c r="B714" s="36">
        <v>0.11068819178928917</v>
      </c>
      <c r="C714" s="36">
        <v>3.5595314307046343E-2</v>
      </c>
      <c r="D714" s="36">
        <v>3.7870709967136054E-2</v>
      </c>
      <c r="E714" s="36">
        <v>5.9377758810355369E-2</v>
      </c>
      <c r="F714" s="36">
        <v>3.2093089628217851E-2</v>
      </c>
      <c r="G714" s="36">
        <v>5.752030790526276E-2</v>
      </c>
      <c r="H714" s="36">
        <f ca="1">Tabel_Core.accdb3[[#This Row],[Indicator]]-SUM(Tabel_Core.accdb3[[#This Row],[Money market]:[Banking sector]])</f>
        <v>-0.11176898882872922</v>
      </c>
    </row>
    <row r="715" spans="1:8" x14ac:dyDescent="0.25">
      <c r="A715" s="4">
        <v>42596</v>
      </c>
      <c r="B715" s="36">
        <v>0.10392957840979525</v>
      </c>
      <c r="C715" s="36">
        <v>3.386088308260414E-2</v>
      </c>
      <c r="D715" s="36">
        <v>3.4105815184044812E-2</v>
      </c>
      <c r="E715" s="36">
        <v>5.6840266994155647E-2</v>
      </c>
      <c r="F715" s="36">
        <v>2.6741045094805023E-2</v>
      </c>
      <c r="G715" s="36">
        <v>5.6204401198492723E-2</v>
      </c>
      <c r="H715" s="36">
        <f ca="1">Tabel_Core.accdb3[[#This Row],[Indicator]]-SUM(Tabel_Core.accdb3[[#This Row],[Money market]:[Banking sector]])</f>
        <v>-0.1038228331443071</v>
      </c>
    </row>
    <row r="716" spans="1:8" x14ac:dyDescent="0.25">
      <c r="A716" s="4">
        <v>42603</v>
      </c>
      <c r="B716" s="36">
        <v>0.10353124608145635</v>
      </c>
      <c r="C716" s="36">
        <v>3.4298533327704432E-2</v>
      </c>
      <c r="D716" s="36">
        <v>3.5674723852707181E-2</v>
      </c>
      <c r="E716" s="36">
        <v>5.5968178775034939E-2</v>
      </c>
      <c r="F716" s="36">
        <v>2.9125320179855051E-2</v>
      </c>
      <c r="G716" s="36">
        <v>5.3784540847929357E-2</v>
      </c>
      <c r="H716" s="36">
        <f ca="1">Tabel_Core.accdb3[[#This Row],[Indicator]]-SUM(Tabel_Core.accdb3[[#This Row],[Money market]:[Banking sector]])</f>
        <v>-0.10532005090177461</v>
      </c>
    </row>
    <row r="717" spans="1:8" x14ac:dyDescent="0.25">
      <c r="A717" s="4">
        <v>42610</v>
      </c>
      <c r="B717" s="36">
        <v>0.10419396408112411</v>
      </c>
      <c r="C717" s="36">
        <v>3.375553490567889E-2</v>
      </c>
      <c r="D717" s="36">
        <v>3.6232272523523193E-2</v>
      </c>
      <c r="E717" s="36">
        <v>5.5388328649073053E-2</v>
      </c>
      <c r="F717" s="36">
        <v>3.1282293813137969E-2</v>
      </c>
      <c r="G717" s="36">
        <v>5.4284963380157744E-2</v>
      </c>
      <c r="H717" s="36">
        <f ca="1">Tabel_Core.accdb3[[#This Row],[Indicator]]-SUM(Tabel_Core.accdb3[[#This Row],[Money market]:[Banking sector]])</f>
        <v>-0.10674942919044675</v>
      </c>
    </row>
    <row r="718" spans="1:8" x14ac:dyDescent="0.25">
      <c r="A718" s="4">
        <v>42617</v>
      </c>
      <c r="B718" s="36">
        <v>9.0096194653335612E-2</v>
      </c>
      <c r="C718" s="36">
        <v>2.9507969616191551E-2</v>
      </c>
      <c r="D718" s="36">
        <v>3.1184967328099434E-2</v>
      </c>
      <c r="E718" s="36">
        <v>4.4723122900031761E-2</v>
      </c>
      <c r="F718" s="36">
        <v>2.5544452114444508E-2</v>
      </c>
      <c r="G718" s="36">
        <v>5.1213414767563144E-2</v>
      </c>
      <c r="H718" s="36">
        <f ca="1">Tabel_Core.accdb3[[#This Row],[Indicator]]-SUM(Tabel_Core.accdb3[[#This Row],[Money market]:[Banking sector]])</f>
        <v>-9.2077732072994786E-2</v>
      </c>
    </row>
    <row r="719" spans="1:8" x14ac:dyDescent="0.25">
      <c r="A719" s="4">
        <v>42624</v>
      </c>
      <c r="B719" s="36">
        <v>9.0470420300083398E-2</v>
      </c>
      <c r="C719" s="36">
        <v>3.0251004226171441E-2</v>
      </c>
      <c r="D719" s="36">
        <v>3.4412307334963727E-2</v>
      </c>
      <c r="E719" s="36">
        <v>4.404582831714729E-2</v>
      </c>
      <c r="F719" s="36">
        <v>2.7835278463475693E-2</v>
      </c>
      <c r="G719" s="36">
        <v>4.8395105409771849E-2</v>
      </c>
      <c r="H719" s="36">
        <f ca="1">Tabel_Core.accdb3[[#This Row],[Indicator]]-SUM(Tabel_Core.accdb3[[#This Row],[Money market]:[Banking sector]])</f>
        <v>-9.4469103451446601E-2</v>
      </c>
    </row>
    <row r="720" spans="1:8" x14ac:dyDescent="0.25">
      <c r="A720" s="4">
        <v>42631</v>
      </c>
      <c r="B720" s="36">
        <v>8.477557945115799E-2</v>
      </c>
      <c r="C720" s="36">
        <v>2.8210844226209071E-2</v>
      </c>
      <c r="D720" s="36">
        <v>3.2073979625984447E-2</v>
      </c>
      <c r="E720" s="36">
        <v>3.9764167679685297E-2</v>
      </c>
      <c r="F720" s="36">
        <v>2.540040457192802E-2</v>
      </c>
      <c r="G720" s="36">
        <v>4.6411500478832933E-2</v>
      </c>
      <c r="H720" s="36">
        <f ca="1">Tabel_Core.accdb3[[#This Row],[Indicator]]-SUM(Tabel_Core.accdb3[[#This Row],[Money market]:[Banking sector]])</f>
        <v>-8.7085317131481793E-2</v>
      </c>
    </row>
    <row r="721" spans="1:8" x14ac:dyDescent="0.25">
      <c r="A721" s="4">
        <v>42638</v>
      </c>
      <c r="B721" s="36">
        <v>8.0966042930991161E-2</v>
      </c>
      <c r="C721" s="36">
        <v>2.7310591140596776E-2</v>
      </c>
      <c r="D721" s="36">
        <v>3.1332992058744902E-2</v>
      </c>
      <c r="E721" s="36">
        <v>3.8711642177890311E-2</v>
      </c>
      <c r="F721" s="36">
        <v>2.1219257377894991E-2</v>
      </c>
      <c r="G721" s="36">
        <v>4.3797479912793397E-2</v>
      </c>
      <c r="H721" s="36">
        <f ca="1">Tabel_Core.accdb3[[#This Row],[Indicator]]-SUM(Tabel_Core.accdb3[[#This Row],[Money market]:[Banking sector]])</f>
        <v>-8.1405919736929205E-2</v>
      </c>
    </row>
    <row r="722" spans="1:8" x14ac:dyDescent="0.25">
      <c r="A722" s="4">
        <v>42645</v>
      </c>
      <c r="B722" s="36">
        <v>8.7052041067233327E-2</v>
      </c>
      <c r="C722" s="36">
        <v>2.8593653430340871E-2</v>
      </c>
      <c r="D722" s="36">
        <v>3.1898826615949304E-2</v>
      </c>
      <c r="E722" s="36">
        <v>4.5529842646567197E-2</v>
      </c>
      <c r="F722" s="36">
        <v>1.990623025919723E-2</v>
      </c>
      <c r="G722" s="36">
        <v>4.4782639311810667E-2</v>
      </c>
      <c r="H722" s="36">
        <f ca="1">Tabel_Core.accdb3[[#This Row],[Indicator]]-SUM(Tabel_Core.accdb3[[#This Row],[Money market]:[Banking sector]])</f>
        <v>-8.3659151196631948E-2</v>
      </c>
    </row>
    <row r="723" spans="1:8" x14ac:dyDescent="0.25">
      <c r="A723" s="4">
        <v>42652</v>
      </c>
      <c r="B723" s="36">
        <v>9.0906606565269443E-2</v>
      </c>
      <c r="C723" s="36">
        <v>2.7970852752360654E-2</v>
      </c>
      <c r="D723" s="36">
        <v>2.9734785029763892E-2</v>
      </c>
      <c r="E723" s="36">
        <v>4.4389185073847814E-2</v>
      </c>
      <c r="F723" s="36">
        <v>2.1418425263651036E-2</v>
      </c>
      <c r="G723" s="36">
        <v>5.0349372102190017E-2</v>
      </c>
      <c r="H723" s="36">
        <f ca="1">Tabel_Core.accdb3[[#This Row],[Indicator]]-SUM(Tabel_Core.accdb3[[#This Row],[Money market]:[Banking sector]])</f>
        <v>-8.2956013656543981E-2</v>
      </c>
    </row>
    <row r="724" spans="1:8" x14ac:dyDescent="0.25">
      <c r="A724" s="4">
        <v>42659</v>
      </c>
      <c r="B724" s="36">
        <v>0.11293953509018068</v>
      </c>
      <c r="C724" s="36">
        <v>3.4211249941120687E-2</v>
      </c>
      <c r="D724" s="36">
        <v>3.5156935768144937E-2</v>
      </c>
      <c r="E724" s="36">
        <v>5.4061750816397511E-2</v>
      </c>
      <c r="F724" s="36">
        <v>3.1505121940816998E-2</v>
      </c>
      <c r="G724" s="36">
        <v>6.0314118561240054E-2</v>
      </c>
      <c r="H724" s="36">
        <f ca="1">Tabel_Core.accdb3[[#This Row],[Indicator]]-SUM(Tabel_Core.accdb3[[#This Row],[Money market]:[Banking sector]])</f>
        <v>-0.1023096419375395</v>
      </c>
    </row>
    <row r="725" spans="1:8" x14ac:dyDescent="0.25">
      <c r="A725" s="4">
        <v>42666</v>
      </c>
      <c r="B725" s="36">
        <v>0.11717234134731014</v>
      </c>
      <c r="C725" s="36">
        <v>3.4960938506412922E-2</v>
      </c>
      <c r="D725" s="36">
        <v>3.4501050787761216E-2</v>
      </c>
      <c r="E725" s="36">
        <v>5.7496926692055896E-2</v>
      </c>
      <c r="F725" s="36">
        <v>3.3251082092660818E-2</v>
      </c>
      <c r="G725" s="36">
        <v>6.1593135906010434E-2</v>
      </c>
      <c r="H725" s="36">
        <f ca="1">Tabel_Core.accdb3[[#This Row],[Indicator]]-SUM(Tabel_Core.accdb3[[#This Row],[Money market]:[Banking sector]])</f>
        <v>-0.10463079263759112</v>
      </c>
    </row>
    <row r="726" spans="1:8" x14ac:dyDescent="0.25">
      <c r="A726" s="4">
        <v>42673</v>
      </c>
      <c r="B726" s="36">
        <v>0.12083626610001133</v>
      </c>
      <c r="C726" s="36">
        <v>3.5414512718686939E-2</v>
      </c>
      <c r="D726" s="36">
        <v>3.7737273746852235E-2</v>
      </c>
      <c r="E726" s="36">
        <v>6.2532947145374926E-2</v>
      </c>
      <c r="F726" s="36">
        <v>3.763299235842478E-2</v>
      </c>
      <c r="G726" s="36">
        <v>5.9012310131605968E-2</v>
      </c>
      <c r="H726" s="36">
        <f ca="1">Tabel_Core.accdb3[[#This Row],[Indicator]]-SUM(Tabel_Core.accdb3[[#This Row],[Money market]:[Banking sector]])</f>
        <v>-0.1114937700009335</v>
      </c>
    </row>
    <row r="727" spans="1:8" x14ac:dyDescent="0.25">
      <c r="A727" s="4">
        <v>42680</v>
      </c>
      <c r="B727" s="36">
        <v>0.12191573944891565</v>
      </c>
      <c r="C727" s="36">
        <v>3.642561132610226E-2</v>
      </c>
      <c r="D727" s="36">
        <v>3.8955071888094481E-2</v>
      </c>
      <c r="E727" s="36">
        <v>6.929625897816688E-2</v>
      </c>
      <c r="F727" s="36">
        <v>3.710150820671286E-2</v>
      </c>
      <c r="G727" s="36">
        <v>5.7997745040214294E-2</v>
      </c>
      <c r="H727" s="36">
        <f ca="1">Tabel_Core.accdb3[[#This Row],[Indicator]]-SUM(Tabel_Core.accdb3[[#This Row],[Money market]:[Banking sector]])</f>
        <v>-0.11786045599037512</v>
      </c>
    </row>
    <row r="728" spans="1:8" x14ac:dyDescent="0.25">
      <c r="A728" s="4">
        <v>42687</v>
      </c>
      <c r="B728" s="36">
        <v>0.11995893427761434</v>
      </c>
      <c r="C728" s="36">
        <v>3.6052393801370153E-2</v>
      </c>
      <c r="D728" s="36">
        <v>3.9370248488155957E-2</v>
      </c>
      <c r="E728" s="36">
        <v>7.2531761145120888E-2</v>
      </c>
      <c r="F728" s="36">
        <v>3.582310861167997E-2</v>
      </c>
      <c r="G728" s="36">
        <v>5.7377163955221175E-2</v>
      </c>
      <c r="H728" s="36">
        <f ca="1">Tabel_Core.accdb3[[#This Row],[Indicator]]-SUM(Tabel_Core.accdb3[[#This Row],[Money market]:[Banking sector]])</f>
        <v>-0.12119574172393383</v>
      </c>
    </row>
    <row r="729" spans="1:8" x14ac:dyDescent="0.25">
      <c r="A729" s="4">
        <v>42694</v>
      </c>
      <c r="B729" s="36">
        <v>0.12203687587354221</v>
      </c>
      <c r="C729" s="36">
        <v>3.965653403446795E-2</v>
      </c>
      <c r="D729" s="36">
        <v>4.3092503740373912E-2</v>
      </c>
      <c r="E729" s="36">
        <v>7.1359904675559638E-2</v>
      </c>
      <c r="F729" s="36">
        <v>4.0014624957323323E-2</v>
      </c>
      <c r="G729" s="36">
        <v>6.0257898387894228E-2</v>
      </c>
      <c r="H729" s="36">
        <f ca="1">Tabel_Core.accdb3[[#This Row],[Indicator]]-SUM(Tabel_Core.accdb3[[#This Row],[Money market]:[Banking sector]])</f>
        <v>-0.13234458992207682</v>
      </c>
    </row>
    <row r="730" spans="1:8" x14ac:dyDescent="0.25">
      <c r="A730" s="4">
        <v>42701</v>
      </c>
      <c r="B730" s="36">
        <v>0.11435929220057657</v>
      </c>
      <c r="C730" s="36">
        <v>4.1619007433088426E-2</v>
      </c>
      <c r="D730" s="36">
        <v>4.2099070617655873E-2</v>
      </c>
      <c r="E730" s="36">
        <v>6.4224659841088327E-2</v>
      </c>
      <c r="F730" s="36">
        <v>3.8703169294662075E-2</v>
      </c>
      <c r="G730" s="36">
        <v>6.1381234297905166E-2</v>
      </c>
      <c r="H730" s="36">
        <f ca="1">Tabel_Core.accdb3[[#This Row],[Indicator]]-SUM(Tabel_Core.accdb3[[#This Row],[Money market]:[Banking sector]])</f>
        <v>-0.1336678492838233</v>
      </c>
    </row>
    <row r="731" spans="1:8" x14ac:dyDescent="0.25">
      <c r="A731" s="4">
        <v>42708</v>
      </c>
      <c r="B731" s="36">
        <v>0.10707476552383956</v>
      </c>
      <c r="C731" s="36">
        <v>4.7906363055053205E-2</v>
      </c>
      <c r="D731" s="36">
        <v>4.2473147255510518E-2</v>
      </c>
      <c r="E731" s="36">
        <v>5.807269986886076E-2</v>
      </c>
      <c r="F731" s="36">
        <v>4.0316594131621065E-2</v>
      </c>
      <c r="G731" s="36">
        <v>5.9295076192524804E-2</v>
      </c>
      <c r="H731" s="36">
        <f ca="1">Tabel_Core.accdb3[[#This Row],[Indicator]]-SUM(Tabel_Core.accdb3[[#This Row],[Money market]:[Banking sector]])</f>
        <v>-0.14098911497973077</v>
      </c>
    </row>
    <row r="732" spans="1:8" x14ac:dyDescent="0.25">
      <c r="A732" s="4">
        <v>42715</v>
      </c>
      <c r="B732" s="36">
        <v>0.10070542126896681</v>
      </c>
      <c r="C732" s="36">
        <v>4.8266512732942982E-2</v>
      </c>
      <c r="D732" s="36">
        <v>4.4005433644790495E-2</v>
      </c>
      <c r="E732" s="36">
        <v>5.5073136640552245E-2</v>
      </c>
      <c r="F732" s="36">
        <v>4.1805315368297374E-2</v>
      </c>
      <c r="G732" s="36">
        <v>6.1170146524229752E-2</v>
      </c>
      <c r="H732" s="36">
        <f ca="1">Tabel_Core.accdb3[[#This Row],[Indicator]]-SUM(Tabel_Core.accdb3[[#This Row],[Money market]:[Banking sector]])</f>
        <v>-0.14961512364184604</v>
      </c>
    </row>
    <row r="733" spans="1:8" x14ac:dyDescent="0.25">
      <c r="A733" s="4">
        <v>42722</v>
      </c>
      <c r="B733" s="36">
        <v>9.9336227011668082E-2</v>
      </c>
      <c r="C733" s="36">
        <v>4.8725318012753684E-2</v>
      </c>
      <c r="D733" s="36">
        <v>4.6957701094922963E-2</v>
      </c>
      <c r="E733" s="36">
        <v>6.0555519822742702E-2</v>
      </c>
      <c r="F733" s="36">
        <v>4.2814916672005932E-2</v>
      </c>
      <c r="G733" s="36">
        <v>5.8724620241516895E-2</v>
      </c>
      <c r="H733" s="36">
        <f ca="1">Tabel_Core.accdb3[[#This Row],[Indicator]]-SUM(Tabel_Core.accdb3[[#This Row],[Money market]:[Banking sector]])</f>
        <v>-0.15844184883227411</v>
      </c>
    </row>
    <row r="734" spans="1:8" x14ac:dyDescent="0.25">
      <c r="A734" s="4">
        <v>42729</v>
      </c>
      <c r="B734" s="36">
        <v>8.9539439762023457E-2</v>
      </c>
      <c r="C734" s="36">
        <v>4.6927489028388274E-2</v>
      </c>
      <c r="D734" s="36">
        <v>4.3752857662030617E-2</v>
      </c>
      <c r="E734" s="36">
        <v>5.6092332475814542E-2</v>
      </c>
      <c r="F734" s="36">
        <v>4.0445323628069907E-2</v>
      </c>
      <c r="G734" s="36">
        <v>5.5661770750378863E-2</v>
      </c>
      <c r="H734" s="36">
        <f ca="1">Tabel_Core.accdb3[[#This Row],[Indicator]]-SUM(Tabel_Core.accdb3[[#This Row],[Money market]:[Banking sector]])</f>
        <v>-0.15334033378265877</v>
      </c>
    </row>
    <row r="735" spans="1:8" x14ac:dyDescent="0.25">
      <c r="A735" s="4">
        <v>42736</v>
      </c>
      <c r="B735" s="36">
        <v>7.7640866527233704E-2</v>
      </c>
      <c r="C735" s="36">
        <v>4.0599767987539691E-2</v>
      </c>
      <c r="D735" s="36">
        <v>3.9891680725144985E-2</v>
      </c>
      <c r="E735" s="36">
        <v>5.0492473724122904E-2</v>
      </c>
      <c r="F735" s="36">
        <v>3.3813273636704416E-2</v>
      </c>
      <c r="G735" s="36">
        <v>5.1131990725992366E-2</v>
      </c>
      <c r="H735" s="36">
        <f ca="1">Tabel_Core.accdb3[[#This Row],[Indicator]]-SUM(Tabel_Core.accdb3[[#This Row],[Money market]:[Banking sector]])</f>
        <v>-0.13828832027227067</v>
      </c>
    </row>
    <row r="736" spans="1:8" x14ac:dyDescent="0.25">
      <c r="A736" s="4">
        <v>42743</v>
      </c>
      <c r="B736" s="36">
        <v>6.3019370868265562E-2</v>
      </c>
      <c r="C736" s="36">
        <v>3.6784571430027217E-2</v>
      </c>
      <c r="D736" s="36">
        <v>3.5045040207442049E-2</v>
      </c>
      <c r="E736" s="36">
        <v>4.6311425308387243E-2</v>
      </c>
      <c r="F736" s="36">
        <v>2.4194966777639326E-2</v>
      </c>
      <c r="G736" s="36">
        <v>4.0777788433415708E-2</v>
      </c>
      <c r="H736" s="36">
        <f ca="1">Tabel_Core.accdb3[[#This Row],[Indicator]]-SUM(Tabel_Core.accdb3[[#This Row],[Money market]:[Banking sector]])</f>
        <v>-0.12009442128864597</v>
      </c>
    </row>
    <row r="737" spans="1:8" x14ac:dyDescent="0.25">
      <c r="A737" s="4">
        <v>42750</v>
      </c>
      <c r="B737" s="36">
        <v>6.2454707197275715E-2</v>
      </c>
      <c r="C737" s="36">
        <v>3.5118549734680732E-2</v>
      </c>
      <c r="D737" s="36">
        <v>2.9461662091149535E-2</v>
      </c>
      <c r="E737" s="36">
        <v>4.7022587880312466E-2</v>
      </c>
      <c r="F737" s="36">
        <v>2.452004807158473E-2</v>
      </c>
      <c r="G737" s="36">
        <v>4.4780188881262319E-2</v>
      </c>
      <c r="H737" s="36">
        <f ca="1">Tabel_Core.accdb3[[#This Row],[Indicator]]-SUM(Tabel_Core.accdb3[[#This Row],[Money market]:[Banking sector]])</f>
        <v>-0.11844832946171405</v>
      </c>
    </row>
    <row r="738" spans="1:8" x14ac:dyDescent="0.25">
      <c r="A738" s="4">
        <v>42757</v>
      </c>
      <c r="B738" s="36">
        <v>6.7196690253344668E-2</v>
      </c>
      <c r="C738" s="36">
        <v>3.681526251856454E-2</v>
      </c>
      <c r="D738" s="36">
        <v>3.2465543826754685E-2</v>
      </c>
      <c r="E738" s="36">
        <v>4.8541006146600771E-2</v>
      </c>
      <c r="F738" s="36">
        <v>3.0600815418076535E-2</v>
      </c>
      <c r="G738" s="36">
        <v>4.8969479224675989E-2</v>
      </c>
      <c r="H738" s="36">
        <f ca="1">Tabel_Core.accdb3[[#This Row],[Indicator]]-SUM(Tabel_Core.accdb3[[#This Row],[Money market]:[Banking sector]])</f>
        <v>-0.13019541688132785</v>
      </c>
    </row>
    <row r="739" spans="1:8" x14ac:dyDescent="0.25">
      <c r="A739" s="4">
        <v>42764</v>
      </c>
      <c r="B739" s="36">
        <v>7.1523785336557871E-2</v>
      </c>
      <c r="C739" s="36">
        <v>3.8551234557459929E-2</v>
      </c>
      <c r="D739" s="36">
        <v>3.5014604425325419E-2</v>
      </c>
      <c r="E739" s="36">
        <v>5.5491607531316746E-2</v>
      </c>
      <c r="F739" s="36">
        <v>3.4593710160930449E-2</v>
      </c>
      <c r="G739" s="36">
        <v>4.8580433338590738E-2</v>
      </c>
      <c r="H739" s="36">
        <f ca="1">Tabel_Core.accdb3[[#This Row],[Indicator]]-SUM(Tabel_Core.accdb3[[#This Row],[Money market]:[Banking sector]])</f>
        <v>-0.14070780467706542</v>
      </c>
    </row>
    <row r="740" spans="1:8" x14ac:dyDescent="0.25">
      <c r="A740" s="4">
        <v>42771</v>
      </c>
      <c r="B740" s="36">
        <v>7.5681923115419991E-2</v>
      </c>
      <c r="C740" s="36">
        <v>4.1639047118541633E-2</v>
      </c>
      <c r="D740" s="36">
        <v>3.7198906516914682E-2</v>
      </c>
      <c r="E740" s="36">
        <v>6.4107959282126273E-2</v>
      </c>
      <c r="F740" s="36">
        <v>3.7318130307273781E-2</v>
      </c>
      <c r="G740" s="36">
        <v>5.1878073307100078E-2</v>
      </c>
      <c r="H740" s="36">
        <f ca="1">Tabel_Core.accdb3[[#This Row],[Indicator]]-SUM(Tabel_Core.accdb3[[#This Row],[Money market]:[Banking sector]])</f>
        <v>-0.15646019341653644</v>
      </c>
    </row>
    <row r="741" spans="1:8" x14ac:dyDescent="0.25">
      <c r="A741" s="4">
        <v>42778</v>
      </c>
      <c r="B741" s="36">
        <v>7.0332720170386512E-2</v>
      </c>
      <c r="C741" s="36">
        <v>4.1833816196210072E-2</v>
      </c>
      <c r="D741" s="36">
        <v>3.9220540180278998E-2</v>
      </c>
      <c r="E741" s="36">
        <v>6.6511420001968163E-2</v>
      </c>
      <c r="F741" s="36">
        <v>3.3251025041667936E-2</v>
      </c>
      <c r="G741" s="36">
        <v>4.4782494404926168E-2</v>
      </c>
      <c r="H741" s="36">
        <f ca="1">Tabel_Core.accdb3[[#This Row],[Indicator]]-SUM(Tabel_Core.accdb3[[#This Row],[Money market]:[Banking sector]])</f>
        <v>-0.15526657565466484</v>
      </c>
    </row>
    <row r="742" spans="1:8" x14ac:dyDescent="0.25">
      <c r="A742" s="4">
        <v>42785</v>
      </c>
      <c r="B742" s="36">
        <v>6.4018559300948741E-2</v>
      </c>
      <c r="C742" s="36">
        <v>3.8705292595646874E-2</v>
      </c>
      <c r="D742" s="36">
        <v>3.7111116455256665E-2</v>
      </c>
      <c r="E742" s="36">
        <v>6.9776782297107445E-2</v>
      </c>
      <c r="F742" s="36">
        <v>2.6334894524444791E-2</v>
      </c>
      <c r="G742" s="36">
        <v>3.537925779834377E-2</v>
      </c>
      <c r="H742" s="36">
        <f ca="1">Tabel_Core.accdb3[[#This Row],[Indicator]]-SUM(Tabel_Core.accdb3[[#This Row],[Money market]:[Banking sector]])</f>
        <v>-0.14328878436985079</v>
      </c>
    </row>
    <row r="743" spans="1:8" x14ac:dyDescent="0.25">
      <c r="A743" s="4">
        <v>42792</v>
      </c>
      <c r="B743" s="36">
        <v>6.5862699041568079E-2</v>
      </c>
      <c r="C743" s="36">
        <v>3.8621415928942679E-2</v>
      </c>
      <c r="D743" s="36">
        <v>3.8234100389710146E-2</v>
      </c>
      <c r="E743" s="36">
        <v>7.4520248053597304E-2</v>
      </c>
      <c r="F743" s="36">
        <v>2.9002152567947324E-2</v>
      </c>
      <c r="G743" s="36">
        <v>4.2151067927721352E-2</v>
      </c>
      <c r="H743" s="36">
        <f ca="1">Tabel_Core.accdb3[[#This Row],[Indicator]]-SUM(Tabel_Core.accdb3[[#This Row],[Money market]:[Banking sector]])</f>
        <v>-0.15666628582635075</v>
      </c>
    </row>
    <row r="744" spans="1:8" x14ac:dyDescent="0.25">
      <c r="A744" s="4">
        <v>42799</v>
      </c>
      <c r="B744" s="36">
        <v>5.8703773037055207E-2</v>
      </c>
      <c r="C744" s="36">
        <v>3.4569116977112263E-2</v>
      </c>
      <c r="D744" s="36">
        <v>3.5834839223890649E-2</v>
      </c>
      <c r="E744" s="36">
        <v>6.7461522444377947E-2</v>
      </c>
      <c r="F744" s="36">
        <v>2.8281609325277159E-2</v>
      </c>
      <c r="G744" s="36">
        <v>3.6831685358002984E-2</v>
      </c>
      <c r="H744" s="36">
        <f ca="1">Tabel_Core.accdb3[[#This Row],[Indicator]]-SUM(Tabel_Core.accdb3[[#This Row],[Money market]:[Banking sector]])</f>
        <v>-0.14427500029160578</v>
      </c>
    </row>
    <row r="745" spans="1:8" x14ac:dyDescent="0.25">
      <c r="A745" s="4">
        <v>42806</v>
      </c>
      <c r="B745" s="36">
        <v>5.654736190510895E-2</v>
      </c>
      <c r="C745" s="36">
        <v>3.2493122932947267E-2</v>
      </c>
      <c r="D745" s="36">
        <v>3.6095224036007734E-2</v>
      </c>
      <c r="E745" s="36">
        <v>6.4639458614852721E-2</v>
      </c>
      <c r="F745" s="36">
        <v>3.0182256122973497E-2</v>
      </c>
      <c r="G745" s="36">
        <v>3.7603468338300285E-2</v>
      </c>
      <c r="H745" s="36">
        <f ca="1">Tabel_Core.accdb3[[#This Row],[Indicator]]-SUM(Tabel_Core.accdb3[[#This Row],[Money market]:[Banking sector]])</f>
        <v>-0.14446616813997251</v>
      </c>
    </row>
    <row r="746" spans="1:8" x14ac:dyDescent="0.25">
      <c r="A746" s="4">
        <v>42813</v>
      </c>
      <c r="B746" s="36">
        <v>5.7325920515188353E-2</v>
      </c>
      <c r="C746" s="36">
        <v>3.3106851795897951E-2</v>
      </c>
      <c r="D746" s="36">
        <v>3.5117393135609729E-2</v>
      </c>
      <c r="E746" s="36">
        <v>6.5680412886830547E-2</v>
      </c>
      <c r="F746" s="36">
        <v>3.3627770977868322E-2</v>
      </c>
      <c r="G746" s="36">
        <v>4.6541743000234587E-2</v>
      </c>
      <c r="H746" s="36">
        <f ca="1">Tabel_Core.accdb3[[#This Row],[Indicator]]-SUM(Tabel_Core.accdb3[[#This Row],[Money market]:[Banking sector]])</f>
        <v>-0.15674825128125275</v>
      </c>
    </row>
    <row r="747" spans="1:8" x14ac:dyDescent="0.25">
      <c r="A747" s="4">
        <v>42820</v>
      </c>
      <c r="B747" s="36">
        <v>5.1425744843679913E-2</v>
      </c>
      <c r="C747" s="36">
        <v>3.1164646836605855E-2</v>
      </c>
      <c r="D747" s="36">
        <v>3.0913251031894309E-2</v>
      </c>
      <c r="E747" s="36">
        <v>6.3786638438411994E-2</v>
      </c>
      <c r="F747" s="36">
        <v>2.9226205753636218E-2</v>
      </c>
      <c r="G747" s="36">
        <v>4.4445944902150099E-2</v>
      </c>
      <c r="H747" s="36">
        <f ca="1">Tabel_Core.accdb3[[#This Row],[Indicator]]-SUM(Tabel_Core.accdb3[[#This Row],[Money market]:[Banking sector]])</f>
        <v>-0.14811094211901854</v>
      </c>
    </row>
    <row r="748" spans="1:8" x14ac:dyDescent="0.25">
      <c r="A748" s="4">
        <v>42827</v>
      </c>
      <c r="B748" s="36">
        <v>4.7902891815752205E-2</v>
      </c>
      <c r="C748" s="36">
        <v>2.9364569300902241E-2</v>
      </c>
      <c r="D748" s="36">
        <v>2.7162151822283719E-2</v>
      </c>
      <c r="E748" s="36">
        <v>5.9780339295445489E-2</v>
      </c>
      <c r="F748" s="36">
        <v>2.8181084597931966E-2</v>
      </c>
      <c r="G748" s="36">
        <v>4.527775031402493E-2</v>
      </c>
      <c r="H748" s="36">
        <f ca="1">Tabel_Core.accdb3[[#This Row],[Indicator]]-SUM(Tabel_Core.accdb3[[#This Row],[Money market]:[Banking sector]])</f>
        <v>-0.14186300351483616</v>
      </c>
    </row>
    <row r="749" spans="1:8" x14ac:dyDescent="0.25">
      <c r="A749" s="4">
        <v>42834</v>
      </c>
      <c r="B749" s="36">
        <v>4.5851579462998678E-2</v>
      </c>
      <c r="C749" s="36">
        <v>2.8458300514713215E-2</v>
      </c>
      <c r="D749" s="36">
        <v>2.4285842316930928E-2</v>
      </c>
      <c r="E749" s="36">
        <v>5.7601607617632181E-2</v>
      </c>
      <c r="F749" s="36">
        <v>2.6410878292841167E-2</v>
      </c>
      <c r="G749" s="36">
        <v>4.6192022531596107E-2</v>
      </c>
      <c r="H749" s="36">
        <f ca="1">Tabel_Core.accdb3[[#This Row],[Indicator]]-SUM(Tabel_Core.accdb3[[#This Row],[Money market]:[Banking sector]])</f>
        <v>-0.13709707181071493</v>
      </c>
    </row>
    <row r="750" spans="1:8" x14ac:dyDescent="0.25">
      <c r="A750" s="4">
        <v>42841</v>
      </c>
      <c r="B750" s="36">
        <v>4.2767668099967251E-2</v>
      </c>
      <c r="C750" s="36">
        <v>2.6102898706877986E-2</v>
      </c>
      <c r="D750" s="36">
        <v>2.1979318611133773E-2</v>
      </c>
      <c r="E750" s="36">
        <v>4.975617532630032E-2</v>
      </c>
      <c r="F750" s="36">
        <v>2.059736462148332E-2</v>
      </c>
      <c r="G750" s="36">
        <v>4.0850460067262367E-2</v>
      </c>
      <c r="H750" s="36">
        <f ca="1">Tabel_Core.accdb3[[#This Row],[Indicator]]-SUM(Tabel_Core.accdb3[[#This Row],[Money market]:[Banking sector]])</f>
        <v>-0.1165185492330905</v>
      </c>
    </row>
    <row r="751" spans="1:8" x14ac:dyDescent="0.25">
      <c r="A751" s="4">
        <v>42848</v>
      </c>
      <c r="B751" s="36">
        <v>4.7658799161145855E-2</v>
      </c>
      <c r="C751" s="36">
        <v>2.5680876072746165E-2</v>
      </c>
      <c r="D751" s="36">
        <v>2.3474324551400763E-2</v>
      </c>
      <c r="E751" s="36">
        <v>4.7484789188920143E-2</v>
      </c>
      <c r="F751" s="36">
        <v>2.0938577302096712E-2</v>
      </c>
      <c r="G751" s="36">
        <v>3.7448228457931651E-2</v>
      </c>
      <c r="H751" s="36">
        <f ca="1">Tabel_Core.accdb3[[#This Row],[Indicator]]-SUM(Tabel_Core.accdb3[[#This Row],[Money market]:[Banking sector]])</f>
        <v>-0.10736799641194958</v>
      </c>
    </row>
    <row r="752" spans="1:8" x14ac:dyDescent="0.25">
      <c r="A752" s="4">
        <v>42855</v>
      </c>
      <c r="B752" s="36">
        <v>6.6960116170693654E-2</v>
      </c>
      <c r="C752" s="36">
        <v>2.9127795570099133E-2</v>
      </c>
      <c r="D752" s="36">
        <v>2.9328996878471611E-2</v>
      </c>
      <c r="E752" s="36">
        <v>5.9442757665964414E-2</v>
      </c>
      <c r="F752" s="36">
        <v>2.9143404699397975E-2</v>
      </c>
      <c r="G752" s="36">
        <v>5.0773282984189483E-2</v>
      </c>
      <c r="H752" s="36">
        <f ca="1">Tabel_Core.accdb3[[#This Row],[Indicator]]-SUM(Tabel_Core.accdb3[[#This Row],[Money market]:[Banking sector]])</f>
        <v>-0.13085612162742893</v>
      </c>
    </row>
    <row r="753" spans="1:8" x14ac:dyDescent="0.25">
      <c r="A753" s="4">
        <v>42862</v>
      </c>
      <c r="B753" s="36">
        <v>6.870888587943326E-2</v>
      </c>
      <c r="C753" s="36">
        <v>2.930616263245411E-2</v>
      </c>
      <c r="D753" s="36">
        <v>2.7983335470530418E-2</v>
      </c>
      <c r="E753" s="36">
        <v>5.7832979831234324E-2</v>
      </c>
      <c r="F753" s="36">
        <v>2.9805852542129498E-2</v>
      </c>
      <c r="G753" s="36">
        <v>4.7532580428713084E-2</v>
      </c>
      <c r="H753" s="36">
        <f ca="1">Tabel_Core.accdb3[[#This Row],[Indicator]]-SUM(Tabel_Core.accdb3[[#This Row],[Money market]:[Banking sector]])</f>
        <v>-0.12375202502562817</v>
      </c>
    </row>
    <row r="754" spans="1:8" x14ac:dyDescent="0.25">
      <c r="A754" s="4">
        <v>42869</v>
      </c>
      <c r="B754" s="36">
        <v>7.0944880212645015E-2</v>
      </c>
      <c r="C754" s="36">
        <v>2.9237555752894356E-2</v>
      </c>
      <c r="D754" s="36">
        <v>2.8755530654096886E-2</v>
      </c>
      <c r="E754" s="36">
        <v>5.9716032297506105E-2</v>
      </c>
      <c r="F754" s="36">
        <v>3.2302507230772479E-2</v>
      </c>
      <c r="G754" s="36">
        <v>4.3543397728048237E-2</v>
      </c>
      <c r="H754" s="36">
        <f ca="1">Tabel_Core.accdb3[[#This Row],[Indicator]]-SUM(Tabel_Core.accdb3[[#This Row],[Money market]:[Banking sector]])</f>
        <v>-0.12261014345067307</v>
      </c>
    </row>
    <row r="755" spans="1:8" x14ac:dyDescent="0.25">
      <c r="A755" s="4">
        <v>42876</v>
      </c>
      <c r="B755" s="36">
        <v>7.6937042023200466E-2</v>
      </c>
      <c r="C755" s="36">
        <v>2.8972628271840859E-2</v>
      </c>
      <c r="D755" s="36">
        <v>2.9519190913233545E-2</v>
      </c>
      <c r="E755" s="36">
        <v>6.0001769938648752E-2</v>
      </c>
      <c r="F755" s="36">
        <v>3.7959502434169498E-2</v>
      </c>
      <c r="G755" s="36">
        <v>4.5388077830963304E-2</v>
      </c>
      <c r="H755" s="36">
        <f ca="1">Tabel_Core.accdb3[[#This Row],[Indicator]]-SUM(Tabel_Core.accdb3[[#This Row],[Money market]:[Banking sector]])</f>
        <v>-0.1249041273656555</v>
      </c>
    </row>
    <row r="756" spans="1:8" x14ac:dyDescent="0.25">
      <c r="A756" s="4">
        <v>42883</v>
      </c>
      <c r="B756" s="36">
        <v>5.7990506053618815E-2</v>
      </c>
      <c r="C756" s="36">
        <v>2.435294180597667E-2</v>
      </c>
      <c r="D756" s="36">
        <v>2.193340061939069E-2</v>
      </c>
      <c r="E756" s="36">
        <v>4.3853630287018462E-2</v>
      </c>
      <c r="F756" s="36">
        <v>2.5816337735117944E-2</v>
      </c>
      <c r="G756" s="36">
        <v>2.7477192899565139E-2</v>
      </c>
      <c r="H756" s="36">
        <f ca="1">Tabel_Core.accdb3[[#This Row],[Indicator]]-SUM(Tabel_Core.accdb3[[#This Row],[Money market]:[Banking sector]])</f>
        <v>-8.5442997293450104E-2</v>
      </c>
    </row>
    <row r="757" spans="1:8" x14ac:dyDescent="0.25">
      <c r="A757" s="4">
        <v>42890</v>
      </c>
      <c r="B757" s="36">
        <v>6.2838745390828121E-2</v>
      </c>
      <c r="C757" s="36">
        <v>2.4685921192785034E-2</v>
      </c>
      <c r="D757" s="36">
        <v>2.1957707046602479E-2</v>
      </c>
      <c r="E757" s="36">
        <v>4.5320215443503273E-2</v>
      </c>
      <c r="F757" s="36">
        <v>2.4683726878451384E-2</v>
      </c>
      <c r="G757" s="36">
        <v>3.0234134770654168E-2</v>
      </c>
      <c r="H757" s="36">
        <f ca="1">Tabel_Core.accdb3[[#This Row],[Indicator]]-SUM(Tabel_Core.accdb3[[#This Row],[Money market]:[Banking sector]])</f>
        <v>-8.4042959941168227E-2</v>
      </c>
    </row>
    <row r="758" spans="1:8" x14ac:dyDescent="0.25">
      <c r="A758" s="4">
        <v>42897</v>
      </c>
      <c r="B758" s="36">
        <v>6.5311115511211104E-2</v>
      </c>
      <c r="C758" s="36">
        <v>2.4850286114747117E-2</v>
      </c>
      <c r="D758" s="36">
        <v>2.0957194954355256E-2</v>
      </c>
      <c r="E758" s="36">
        <v>4.6778186360388031E-2</v>
      </c>
      <c r="F758" s="36">
        <v>2.4532749026441893E-2</v>
      </c>
      <c r="G758" s="36">
        <v>3.1321332615841933E-2</v>
      </c>
      <c r="H758" s="36">
        <f ca="1">Tabel_Core.accdb3[[#This Row],[Indicator]]-SUM(Tabel_Core.accdb3[[#This Row],[Money market]:[Banking sector]])</f>
        <v>-8.3128633560563131E-2</v>
      </c>
    </row>
    <row r="759" spans="1:8" x14ac:dyDescent="0.25">
      <c r="A759" s="4">
        <v>42904</v>
      </c>
      <c r="B759" s="36">
        <v>6.2275788089223696E-2</v>
      </c>
      <c r="C759" s="36">
        <v>2.4036069739006429E-2</v>
      </c>
      <c r="D759" s="36">
        <v>1.8463377875836639E-2</v>
      </c>
      <c r="E759" s="36">
        <v>4.2745860747215252E-2</v>
      </c>
      <c r="F759" s="36">
        <v>2.0073495769005092E-2</v>
      </c>
      <c r="G759" s="36">
        <v>2.7233064892295714E-2</v>
      </c>
      <c r="H759" s="36">
        <f ca="1">Tabel_Core.accdb3[[#This Row],[Indicator]]-SUM(Tabel_Core.accdb3[[#This Row],[Money market]:[Banking sector]])</f>
        <v>-7.027608093413544E-2</v>
      </c>
    </row>
    <row r="760" spans="1:8" x14ac:dyDescent="0.25">
      <c r="A760" s="4">
        <v>42911</v>
      </c>
      <c r="B760" s="36">
        <v>6.3627764353817201E-2</v>
      </c>
      <c r="C760" s="36">
        <v>2.4063525883792233E-2</v>
      </c>
      <c r="D760" s="36">
        <v>1.7967392624129268E-2</v>
      </c>
      <c r="E760" s="36">
        <v>3.989122246271435E-2</v>
      </c>
      <c r="F760" s="36">
        <v>1.8356781876137009E-2</v>
      </c>
      <c r="G760" s="36">
        <v>3.0125621889499136E-2</v>
      </c>
      <c r="H760" s="36">
        <f ca="1">Tabel_Core.accdb3[[#This Row],[Indicator]]-SUM(Tabel_Core.accdb3[[#This Row],[Money market]:[Banking sector]])</f>
        <v>-6.6776780382454798E-2</v>
      </c>
    </row>
    <row r="761" spans="1:8" x14ac:dyDescent="0.25">
      <c r="A761" s="4">
        <v>42918</v>
      </c>
      <c r="B761" s="36">
        <v>7.1007894971862606E-2</v>
      </c>
      <c r="C761" s="36">
        <v>2.4211344898577045E-2</v>
      </c>
      <c r="D761" s="36">
        <v>2.1220573555672133E-2</v>
      </c>
      <c r="E761" s="36">
        <v>3.7038122238889998E-2</v>
      </c>
      <c r="F761" s="36">
        <v>2.2591620271577469E-2</v>
      </c>
      <c r="G761" s="36">
        <v>2.9619894037555508E-2</v>
      </c>
      <c r="H761" s="36">
        <f ca="1">Tabel_Core.accdb3[[#This Row],[Indicator]]-SUM(Tabel_Core.accdb3[[#This Row],[Money market]:[Banking sector]])</f>
        <v>-6.3673660030409529E-2</v>
      </c>
    </row>
    <row r="762" spans="1:8" x14ac:dyDescent="0.25">
      <c r="A762" s="4">
        <v>42925</v>
      </c>
      <c r="B762" s="36">
        <v>7.2123989187303186E-2</v>
      </c>
      <c r="C762" s="36">
        <v>2.3627757457516444E-2</v>
      </c>
      <c r="D762" s="36">
        <v>2.3202914406293629E-2</v>
      </c>
      <c r="E762" s="36">
        <v>3.3163008349819618E-2</v>
      </c>
      <c r="F762" s="36">
        <v>2.0942996199907395E-2</v>
      </c>
      <c r="G762" s="36">
        <v>2.933836290736333E-2</v>
      </c>
      <c r="H762" s="36">
        <f ca="1">Tabel_Core.accdb3[[#This Row],[Indicator]]-SUM(Tabel_Core.accdb3[[#This Row],[Money market]:[Banking sector]])</f>
        <v>-5.8151050133597212E-2</v>
      </c>
    </row>
    <row r="763" spans="1:8" x14ac:dyDescent="0.25">
      <c r="A763" s="4">
        <v>42932</v>
      </c>
      <c r="B763" s="36">
        <v>7.1079160868164071E-2</v>
      </c>
      <c r="C763" s="36">
        <v>2.2200205448396126E-2</v>
      </c>
      <c r="D763" s="36">
        <v>2.2047929571833411E-2</v>
      </c>
      <c r="E763" s="36">
        <v>2.8520261579298118E-2</v>
      </c>
      <c r="F763" s="36">
        <v>2.1341007162171261E-2</v>
      </c>
      <c r="G763" s="36">
        <v>2.6927408862390968E-2</v>
      </c>
      <c r="H763" s="36">
        <f ca="1">Tabel_Core.accdb3[[#This Row],[Indicator]]-SUM(Tabel_Core.accdb3[[#This Row],[Money market]:[Banking sector]])</f>
        <v>-4.99576517559258E-2</v>
      </c>
    </row>
    <row r="764" spans="1:8" x14ac:dyDescent="0.25">
      <c r="A764" s="4">
        <v>42939</v>
      </c>
      <c r="B764" s="36">
        <v>8.4812112503978701E-2</v>
      </c>
      <c r="C764" s="36">
        <v>2.4042255245660494E-2</v>
      </c>
      <c r="D764" s="36">
        <v>2.4410800401935311E-2</v>
      </c>
      <c r="E764" s="36">
        <v>3.1142627393128508E-2</v>
      </c>
      <c r="F764" s="36">
        <v>3.0885860555994963E-2</v>
      </c>
      <c r="G764" s="36">
        <v>3.4100920778328235E-2</v>
      </c>
      <c r="H764" s="36">
        <f ca="1">Tabel_Core.accdb3[[#This Row],[Indicator]]-SUM(Tabel_Core.accdb3[[#This Row],[Money market]:[Banking sector]])</f>
        <v>-5.9770351871068814E-2</v>
      </c>
    </row>
    <row r="765" spans="1:8" x14ac:dyDescent="0.25">
      <c r="A765" s="4">
        <v>42946</v>
      </c>
      <c r="B765" s="36">
        <v>7.8218318436860793E-2</v>
      </c>
      <c r="C765" s="36">
        <v>2.2308756021286416E-2</v>
      </c>
      <c r="D765" s="36">
        <v>2.1254093227298116E-2</v>
      </c>
      <c r="E765" s="36">
        <v>2.6903507163584771E-2</v>
      </c>
      <c r="F765" s="36">
        <v>2.648451198309381E-2</v>
      </c>
      <c r="G765" s="36">
        <v>3.3938008012266721E-2</v>
      </c>
      <c r="H765" s="36">
        <f ca="1">Tabel_Core.accdb3[[#This Row],[Indicator]]-SUM(Tabel_Core.accdb3[[#This Row],[Money market]:[Banking sector]])</f>
        <v>-5.2670557970669038E-2</v>
      </c>
    </row>
    <row r="766" spans="1:8" x14ac:dyDescent="0.25">
      <c r="A766" s="4">
        <v>42953</v>
      </c>
      <c r="B766" s="36">
        <v>8.1161630043422028E-2</v>
      </c>
      <c r="C766" s="36">
        <v>2.2653456284898486E-2</v>
      </c>
      <c r="D766" s="36">
        <v>2.0308267444274691E-2</v>
      </c>
      <c r="E766" s="36">
        <v>2.6398164534166994E-2</v>
      </c>
      <c r="F766" s="36">
        <v>2.8242001233160431E-2</v>
      </c>
      <c r="G766" s="36">
        <v>3.6537691451941162E-2</v>
      </c>
      <c r="H766" s="36">
        <f ca="1">Tabel_Core.accdb3[[#This Row],[Indicator]]-SUM(Tabel_Core.accdb3[[#This Row],[Money market]:[Banking sector]])</f>
        <v>-5.2977950905019722E-2</v>
      </c>
    </row>
    <row r="767" spans="1:8" x14ac:dyDescent="0.25">
      <c r="A767" s="4">
        <v>42960</v>
      </c>
      <c r="B767" s="36">
        <v>8.112998372523976E-2</v>
      </c>
      <c r="C767" s="36">
        <v>2.2431531698112232E-2</v>
      </c>
      <c r="D767" s="36">
        <v>1.9875144695223092E-2</v>
      </c>
      <c r="E767" s="36">
        <v>2.7508671801009021E-2</v>
      </c>
      <c r="F767" s="36">
        <v>2.2954405616744469E-2</v>
      </c>
      <c r="G767" s="36">
        <v>3.771070511071279E-2</v>
      </c>
      <c r="H767" s="36">
        <f ca="1">Tabel_Core.accdb3[[#This Row],[Indicator]]-SUM(Tabel_Core.accdb3[[#This Row],[Money market]:[Banking sector]])</f>
        <v>-4.9350475196561841E-2</v>
      </c>
    </row>
    <row r="768" spans="1:8" x14ac:dyDescent="0.25">
      <c r="A768" s="4">
        <v>42967</v>
      </c>
      <c r="B768" s="36">
        <v>7.0283602794066882E-2</v>
      </c>
      <c r="C768" s="36">
        <v>1.9991163586118282E-2</v>
      </c>
      <c r="D768" s="36">
        <v>1.800639748306556E-2</v>
      </c>
      <c r="E768" s="36">
        <v>2.3935346987534533E-2</v>
      </c>
      <c r="F768" s="36">
        <v>1.596366273417911E-2</v>
      </c>
      <c r="G768" s="36">
        <v>2.9675415640916115E-2</v>
      </c>
      <c r="H768" s="36">
        <f ca="1">Tabel_Core.accdb3[[#This Row],[Indicator]]-SUM(Tabel_Core.accdb3[[#This Row],[Money market]:[Banking sector]])</f>
        <v>-3.7288383637746711E-2</v>
      </c>
    </row>
    <row r="769" spans="1:8" x14ac:dyDescent="0.25">
      <c r="A769" s="4">
        <v>42974</v>
      </c>
      <c r="B769" s="36">
        <v>7.0882504658912215E-2</v>
      </c>
      <c r="C769" s="36">
        <v>2.1152623267774725E-2</v>
      </c>
      <c r="D769" s="36">
        <v>1.6441724575684109E-2</v>
      </c>
      <c r="E769" s="36">
        <v>2.3158682744928088E-2</v>
      </c>
      <c r="F769" s="36">
        <v>1.5764571048352809E-2</v>
      </c>
      <c r="G769" s="36">
        <v>2.8410915612154683E-2</v>
      </c>
      <c r="H769" s="36">
        <f ca="1">Tabel_Core.accdb3[[#This Row],[Indicator]]-SUM(Tabel_Core.accdb3[[#This Row],[Money market]:[Banking sector]])</f>
        <v>-3.4046012589982202E-2</v>
      </c>
    </row>
    <row r="770" spans="1:8" x14ac:dyDescent="0.25">
      <c r="A770" s="4">
        <v>42981</v>
      </c>
      <c r="B770" s="36">
        <v>7.2724236555234245E-2</v>
      </c>
      <c r="C770" s="36">
        <v>2.0501711200199425E-2</v>
      </c>
      <c r="D770" s="36">
        <v>1.7324382243755782E-2</v>
      </c>
      <c r="E770" s="36">
        <v>2.3693624130165052E-2</v>
      </c>
      <c r="F770" s="36">
        <v>1.6900297563731626E-2</v>
      </c>
      <c r="G770" s="36">
        <v>2.6827394616917497E-2</v>
      </c>
      <c r="H770" s="36">
        <f ca="1">Tabel_Core.accdb3[[#This Row],[Indicator]]-SUM(Tabel_Core.accdb3[[#This Row],[Money market]:[Banking sector]])</f>
        <v>-3.2523173199535141E-2</v>
      </c>
    </row>
    <row r="771" spans="1:8" x14ac:dyDescent="0.25">
      <c r="A771" s="4">
        <v>42988</v>
      </c>
      <c r="B771" s="36">
        <v>7.5653811934264487E-2</v>
      </c>
      <c r="C771" s="36">
        <v>2.0681050559717112E-2</v>
      </c>
      <c r="D771" s="36">
        <v>1.7672478801462138E-2</v>
      </c>
      <c r="E771" s="36">
        <v>2.1621144631802963E-2</v>
      </c>
      <c r="F771" s="36">
        <v>1.9096454336943514E-2</v>
      </c>
      <c r="G771" s="36">
        <v>2.8567741084701979E-2</v>
      </c>
      <c r="H771" s="36">
        <f ca="1">Tabel_Core.accdb3[[#This Row],[Indicator]]-SUM(Tabel_Core.accdb3[[#This Row],[Money market]:[Banking sector]])</f>
        <v>-3.1985057480363219E-2</v>
      </c>
    </row>
    <row r="772" spans="1:8" x14ac:dyDescent="0.25">
      <c r="A772" s="4">
        <v>42995</v>
      </c>
      <c r="B772" s="36">
        <v>8.9671196177528514E-2</v>
      </c>
      <c r="C772" s="36">
        <v>2.3668056409752267E-2</v>
      </c>
      <c r="D772" s="36">
        <v>1.9452892325344879E-2</v>
      </c>
      <c r="E772" s="36">
        <v>2.8254955170156332E-2</v>
      </c>
      <c r="F772" s="36">
        <v>2.3860565457468438E-2</v>
      </c>
      <c r="G772" s="36">
        <v>3.2477114021221387E-2</v>
      </c>
      <c r="H772" s="36">
        <f ca="1">Tabel_Core.accdb3[[#This Row],[Indicator]]-SUM(Tabel_Core.accdb3[[#This Row],[Money market]:[Banking sector]])</f>
        <v>-3.8042387206414771E-2</v>
      </c>
    </row>
    <row r="773" spans="1:8" x14ac:dyDescent="0.25">
      <c r="A773" s="4">
        <v>43002</v>
      </c>
      <c r="B773" s="36">
        <v>8.6389487298032377E-2</v>
      </c>
      <c r="C773" s="36">
        <v>2.2077916894156089E-2</v>
      </c>
      <c r="D773" s="36">
        <v>1.9077298263556839E-2</v>
      </c>
      <c r="E773" s="36">
        <v>2.4759611748313138E-2</v>
      </c>
      <c r="F773" s="36">
        <v>2.4186189390772415E-2</v>
      </c>
      <c r="G773" s="36">
        <v>3.2128884230832176E-2</v>
      </c>
      <c r="H773" s="36">
        <f ca="1">Tabel_Core.accdb3[[#This Row],[Indicator]]-SUM(Tabel_Core.accdb3[[#This Row],[Money market]:[Banking sector]])</f>
        <v>-3.5840413229598286E-2</v>
      </c>
    </row>
    <row r="774" spans="1:8" x14ac:dyDescent="0.25">
      <c r="A774" s="4">
        <v>43009</v>
      </c>
      <c r="B774" s="36">
        <v>8.4014041502299963E-2</v>
      </c>
      <c r="C774" s="36">
        <v>2.1283803117324758E-2</v>
      </c>
      <c r="D774" s="36">
        <v>1.7739466394050798E-2</v>
      </c>
      <c r="E774" s="36">
        <v>2.365052877443025E-2</v>
      </c>
      <c r="F774" s="36">
        <v>2.4253769371118304E-2</v>
      </c>
      <c r="G774" s="36">
        <v>3.1672054450186518E-2</v>
      </c>
      <c r="H774" s="36">
        <f ca="1">Tabel_Core.accdb3[[#This Row],[Indicator]]-SUM(Tabel_Core.accdb3[[#This Row],[Money market]:[Banking sector]])</f>
        <v>-3.4585580604810665E-2</v>
      </c>
    </row>
    <row r="775" spans="1:8" x14ac:dyDescent="0.25">
      <c r="A775" s="4">
        <v>43016</v>
      </c>
      <c r="B775" s="36">
        <v>7.6534807081462125E-2</v>
      </c>
      <c r="C775" s="36">
        <v>1.9165112713140975E-2</v>
      </c>
      <c r="D775" s="36">
        <v>1.6850673586051856E-2</v>
      </c>
      <c r="E775" s="36">
        <v>2.0400454258939913E-2</v>
      </c>
      <c r="F775" s="36">
        <v>2.393432077997093E-2</v>
      </c>
      <c r="G775" s="36">
        <v>2.7820529034018791E-2</v>
      </c>
      <c r="H775" s="36">
        <f ca="1">Tabel_Core.accdb3[[#This Row],[Indicator]]-SUM(Tabel_Core.accdb3[[#This Row],[Money market]:[Banking sector]])</f>
        <v>-3.1636283290660344E-2</v>
      </c>
    </row>
    <row r="776" spans="1:8" x14ac:dyDescent="0.25">
      <c r="A776" s="4">
        <v>43023</v>
      </c>
      <c r="B776" s="36">
        <v>6.488534995440022E-2</v>
      </c>
      <c r="C776" s="36">
        <v>1.5674292990376686E-2</v>
      </c>
      <c r="D776" s="36">
        <v>1.5299655506594402E-2</v>
      </c>
      <c r="E776" s="36">
        <v>1.4975124177502569E-2</v>
      </c>
      <c r="F776" s="36">
        <v>1.9226967535614429E-2</v>
      </c>
      <c r="G776" s="36">
        <v>2.4161694802042617E-2</v>
      </c>
      <c r="H776" s="36">
        <f ca="1">Tabel_Core.accdb3[[#This Row],[Indicator]]-SUM(Tabel_Core.accdb3[[#This Row],[Money market]:[Banking sector]])</f>
        <v>-2.4452385057730494E-2</v>
      </c>
    </row>
    <row r="777" spans="1:8" x14ac:dyDescent="0.25">
      <c r="A777" s="4">
        <v>43030</v>
      </c>
      <c r="B777" s="36">
        <v>6.9542196012683896E-2</v>
      </c>
      <c r="C777" s="36">
        <v>1.5049958791429577E-2</v>
      </c>
      <c r="D777" s="36">
        <v>1.6897262351062564E-2</v>
      </c>
      <c r="E777" s="36">
        <v>1.7612483549085511E-2</v>
      </c>
      <c r="F777" s="36">
        <v>1.9788309420078389E-2</v>
      </c>
      <c r="G777" s="36">
        <v>2.4691765402249911E-2</v>
      </c>
      <c r="H777" s="36">
        <f ca="1">Tabel_Core.accdb3[[#This Row],[Indicator]]-SUM(Tabel_Core.accdb3[[#This Row],[Money market]:[Banking sector]])</f>
        <v>-2.4497583501222067E-2</v>
      </c>
    </row>
    <row r="778" spans="1:8" x14ac:dyDescent="0.25">
      <c r="A778" s="4">
        <v>43037</v>
      </c>
      <c r="B778" s="36">
        <v>8.4239083269024712E-2</v>
      </c>
      <c r="C778" s="36">
        <v>1.697076041501169E-2</v>
      </c>
      <c r="D778" s="36">
        <v>1.9647588938778781E-2</v>
      </c>
      <c r="E778" s="36">
        <v>1.7298151693220014E-2</v>
      </c>
      <c r="F778" s="36">
        <v>2.2480543170158372E-2</v>
      </c>
      <c r="G778" s="36">
        <v>3.5490561273638171E-2</v>
      </c>
      <c r="H778" s="36">
        <f ca="1">Tabel_Core.accdb3[[#This Row],[Indicator]]-SUM(Tabel_Core.accdb3[[#This Row],[Money market]:[Banking sector]])</f>
        <v>-2.7648522221782323E-2</v>
      </c>
    </row>
    <row r="779" spans="1:8" x14ac:dyDescent="0.25">
      <c r="A779" s="4">
        <v>43044</v>
      </c>
      <c r="B779" s="36">
        <v>9.3082604497657803E-2</v>
      </c>
      <c r="C779" s="36">
        <v>1.8846298165366281E-2</v>
      </c>
      <c r="D779" s="36">
        <v>1.9866162944334489E-2</v>
      </c>
      <c r="E779" s="36">
        <v>1.9800628196298568E-2</v>
      </c>
      <c r="F779" s="36">
        <v>2.4074431849411063E-2</v>
      </c>
      <c r="G779" s="36">
        <v>4.0747241080712066E-2</v>
      </c>
      <c r="H779" s="36">
        <f ca="1">Tabel_Core.accdb3[[#This Row],[Indicator]]-SUM(Tabel_Core.accdb3[[#This Row],[Money market]:[Banking sector]])</f>
        <v>-3.0252157738464666E-2</v>
      </c>
    </row>
    <row r="780" spans="1:8" x14ac:dyDescent="0.25">
      <c r="A780" s="4">
        <v>43051</v>
      </c>
      <c r="B780" s="36">
        <v>0.10572063060381634</v>
      </c>
      <c r="C780" s="36">
        <v>2.0106120014720813E-2</v>
      </c>
      <c r="D780" s="36">
        <v>2.2478624919715234E-2</v>
      </c>
      <c r="E780" s="36">
        <v>2.7021995915731029E-2</v>
      </c>
      <c r="F780" s="36">
        <v>2.4801698420129529E-2</v>
      </c>
      <c r="G780" s="36">
        <v>4.5251672044567134E-2</v>
      </c>
      <c r="H780" s="36">
        <f ca="1">Tabel_Core.accdb3[[#This Row],[Indicator]]-SUM(Tabel_Core.accdb3[[#This Row],[Money market]:[Banking sector]])</f>
        <v>-3.3939480711047382E-2</v>
      </c>
    </row>
    <row r="781" spans="1:8" x14ac:dyDescent="0.25">
      <c r="A781" s="4">
        <v>43058</v>
      </c>
      <c r="B781" s="36">
        <v>0.11206861069609272</v>
      </c>
      <c r="C781" s="36">
        <v>2.1513154928870883E-2</v>
      </c>
      <c r="D781" s="36">
        <v>2.2006683688839609E-2</v>
      </c>
      <c r="E781" s="36">
        <v>3.0156352708734069E-2</v>
      </c>
      <c r="F781" s="36">
        <v>2.7712793737610923E-2</v>
      </c>
      <c r="G781" s="36">
        <v>4.8727806098832802E-2</v>
      </c>
      <c r="H781" s="36">
        <f ca="1">Tabel_Core.accdb3[[#This Row],[Indicator]]-SUM(Tabel_Core.accdb3[[#This Row],[Money market]:[Banking sector]])</f>
        <v>-3.8048180466795561E-2</v>
      </c>
    </row>
    <row r="782" spans="1:8" x14ac:dyDescent="0.25">
      <c r="A782" s="4">
        <v>43065</v>
      </c>
      <c r="B782" s="36">
        <v>9.8225357983684758E-2</v>
      </c>
      <c r="C782" s="36">
        <v>1.9860805521989086E-2</v>
      </c>
      <c r="D782" s="36">
        <v>1.8608735927602683E-2</v>
      </c>
      <c r="E782" s="36">
        <v>3.0560140027303777E-2</v>
      </c>
      <c r="F782" s="36">
        <v>2.5431299120888397E-2</v>
      </c>
      <c r="G782" s="36">
        <v>3.9008811061070639E-2</v>
      </c>
      <c r="H782" s="36">
        <f ca="1">Tabel_Core.accdb3[[#This Row],[Indicator]]-SUM(Tabel_Core.accdb3[[#This Row],[Money market]:[Banking sector]])</f>
        <v>-3.5244433675169828E-2</v>
      </c>
    </row>
    <row r="783" spans="1:8" x14ac:dyDescent="0.25">
      <c r="A783" s="4">
        <v>43072</v>
      </c>
      <c r="B783" s="36">
        <v>0.10139320734905849</v>
      </c>
      <c r="C783" s="36">
        <v>2.1024826835656193E-2</v>
      </c>
      <c r="D783" s="36">
        <v>2.0575961114194793E-2</v>
      </c>
      <c r="E783" s="36">
        <v>3.3451564106093915E-2</v>
      </c>
      <c r="F783" s="36">
        <v>2.6035176766466876E-2</v>
      </c>
      <c r="G783" s="36">
        <v>3.7321877627755622E-2</v>
      </c>
      <c r="H783" s="36">
        <f ca="1">Tabel_Core.accdb3[[#This Row],[Indicator]]-SUM(Tabel_Core.accdb3[[#This Row],[Money market]:[Banking sector]])</f>
        <v>-3.7016199101108926E-2</v>
      </c>
    </row>
    <row r="784" spans="1:8" x14ac:dyDescent="0.25">
      <c r="A784" s="4">
        <v>43079</v>
      </c>
      <c r="B784" s="36">
        <v>0.1097105148104778</v>
      </c>
      <c r="C784" s="36">
        <v>2.3738883066781645E-2</v>
      </c>
      <c r="D784" s="36">
        <v>1.9324496581649461E-2</v>
      </c>
      <c r="E784" s="36">
        <v>3.4355405849333456E-2</v>
      </c>
      <c r="F784" s="36">
        <v>3.0843540554121539E-2</v>
      </c>
      <c r="G784" s="36">
        <v>4.4213937868733434E-2</v>
      </c>
      <c r="H784" s="36">
        <f ca="1">Tabel_Core.accdb3[[#This Row],[Indicator]]-SUM(Tabel_Core.accdb3[[#This Row],[Money market]:[Banking sector]])</f>
        <v>-4.2765749110141749E-2</v>
      </c>
    </row>
    <row r="785" spans="1:8" x14ac:dyDescent="0.25">
      <c r="A785" s="4">
        <v>43086</v>
      </c>
      <c r="B785" s="36">
        <v>0.10692582531696333</v>
      </c>
      <c r="C785" s="36">
        <v>2.4055269699469743E-2</v>
      </c>
      <c r="D785" s="36">
        <v>1.9373992010613156E-2</v>
      </c>
      <c r="E785" s="36">
        <v>3.2812003913647338E-2</v>
      </c>
      <c r="F785" s="36">
        <v>2.9867142493392569E-2</v>
      </c>
      <c r="G785" s="36">
        <v>4.3469987340705674E-2</v>
      </c>
      <c r="H785" s="36">
        <f ca="1">Tabel_Core.accdb3[[#This Row],[Indicator]]-SUM(Tabel_Core.accdb3[[#This Row],[Money market]:[Banking sector]])</f>
        <v>-4.265257014086514E-2</v>
      </c>
    </row>
    <row r="786" spans="1:8" x14ac:dyDescent="0.25">
      <c r="A786" s="4">
        <v>43093</v>
      </c>
      <c r="B786" s="36">
        <v>0.11329457615162233</v>
      </c>
      <c r="C786" s="36">
        <v>2.603813705533841E-2</v>
      </c>
      <c r="D786" s="36">
        <v>2.0750462588530388E-2</v>
      </c>
      <c r="E786" s="36">
        <v>3.5105532710082557E-2</v>
      </c>
      <c r="F786" s="36">
        <v>2.7291054628064235E-2</v>
      </c>
      <c r="G786" s="36">
        <v>4.6655981268512892E-2</v>
      </c>
      <c r="H786" s="36">
        <f ca="1">Tabel_Core.accdb3[[#This Row],[Indicator]]-SUM(Tabel_Core.accdb3[[#This Row],[Money market]:[Banking sector]])</f>
        <v>-4.2546592098906127E-2</v>
      </c>
    </row>
    <row r="787" spans="1:8" x14ac:dyDescent="0.25">
      <c r="A787" s="4">
        <v>43100</v>
      </c>
      <c r="B787" s="36">
        <v>0.10459661013316551</v>
      </c>
      <c r="C787" s="36">
        <v>2.3383982554276636E-2</v>
      </c>
      <c r="D787" s="36">
        <v>1.9035073595519723E-2</v>
      </c>
      <c r="E787" s="36">
        <v>2.9869540318217747E-2</v>
      </c>
      <c r="F787" s="36">
        <v>2.3253476542917585E-2</v>
      </c>
      <c r="G787" s="36">
        <v>4.6646053110295661E-2</v>
      </c>
      <c r="H787" s="36">
        <f ca="1">Tabel_Core.accdb3[[#This Row],[Indicator]]-SUM(Tabel_Core.accdb3[[#This Row],[Money market]:[Banking sector]])</f>
        <v>-3.7591515988061847E-2</v>
      </c>
    </row>
    <row r="788" spans="1:8" x14ac:dyDescent="0.25">
      <c r="A788" s="4">
        <v>43107</v>
      </c>
      <c r="B788" s="36">
        <v>8.151869815278584E-2</v>
      </c>
      <c r="C788" s="36">
        <v>2.0264483188907587E-2</v>
      </c>
      <c r="D788" s="36">
        <v>1.659698178566819E-2</v>
      </c>
      <c r="E788" s="36">
        <v>2.0729556197561151E-2</v>
      </c>
      <c r="F788" s="36">
        <v>1.5529318306649624E-2</v>
      </c>
      <c r="G788" s="36">
        <v>3.490737740372972E-2</v>
      </c>
      <c r="H788" s="36">
        <f ca="1">Tabel_Core.accdb3[[#This Row],[Indicator]]-SUM(Tabel_Core.accdb3[[#This Row],[Money market]:[Banking sector]])</f>
        <v>-2.6509018729730438E-2</v>
      </c>
    </row>
    <row r="789" spans="1:8" x14ac:dyDescent="0.25">
      <c r="A789" s="4">
        <v>43114</v>
      </c>
      <c r="B789" s="36">
        <v>8.3963428503721321E-2</v>
      </c>
      <c r="C789" s="36">
        <v>2.1164930403672448E-2</v>
      </c>
      <c r="D789" s="36">
        <v>1.6563464640830125E-2</v>
      </c>
      <c r="E789" s="36">
        <v>2.015598168586423E-2</v>
      </c>
      <c r="F789" s="36">
        <v>1.413155751310154E-2</v>
      </c>
      <c r="G789" s="36">
        <v>3.5755112859669029E-2</v>
      </c>
      <c r="H789" s="36">
        <f ca="1">Tabel_Core.accdb3[[#This Row],[Indicator]]-SUM(Tabel_Core.accdb3[[#This Row],[Money market]:[Banking sector]])</f>
        <v>-2.3807618599416047E-2</v>
      </c>
    </row>
    <row r="790" spans="1:8" x14ac:dyDescent="0.25">
      <c r="A790" s="4">
        <v>43121</v>
      </c>
      <c r="B790" s="36">
        <v>8.0205105584500641E-2</v>
      </c>
      <c r="C790" s="36">
        <v>2.0068093603295291E-2</v>
      </c>
      <c r="D790" s="36">
        <v>1.464752668555638E-2</v>
      </c>
      <c r="E790" s="36">
        <v>1.7681337971939489E-2</v>
      </c>
      <c r="F790" s="36">
        <v>1.334786536058738E-2</v>
      </c>
      <c r="G790" s="36">
        <v>3.551508568057752E-2</v>
      </c>
      <c r="H790" s="36">
        <f ca="1">Tabel_Core.accdb3[[#This Row],[Indicator]]-SUM(Tabel_Core.accdb3[[#This Row],[Money market]:[Banking sector]])</f>
        <v>-2.1054803717455411E-2</v>
      </c>
    </row>
    <row r="791" spans="1:8" x14ac:dyDescent="0.25">
      <c r="A791" s="4">
        <v>43128</v>
      </c>
      <c r="B791" s="36">
        <v>9.5264130849146311E-2</v>
      </c>
      <c r="C791" s="36">
        <v>2.1699533879739781E-2</v>
      </c>
      <c r="D791" s="36">
        <v>1.5428907641897267E-2</v>
      </c>
      <c r="E791" s="36">
        <v>2.2625576835999747E-2</v>
      </c>
      <c r="F791" s="36">
        <v>1.7889676132986053E-2</v>
      </c>
      <c r="G791" s="36">
        <v>4.3252365283357033E-2</v>
      </c>
      <c r="H791" s="36">
        <f ca="1">Tabel_Core.accdb3[[#This Row],[Indicator]]-SUM(Tabel_Core.accdb3[[#This Row],[Money market]:[Banking sector]])</f>
        <v>-2.5631928924833583E-2</v>
      </c>
    </row>
    <row r="792" spans="1:8" x14ac:dyDescent="0.25">
      <c r="A792" s="4">
        <v>43135</v>
      </c>
      <c r="B792" s="36">
        <v>0.1135879705122336</v>
      </c>
      <c r="C792" s="36">
        <v>2.3375839087301745E-2</v>
      </c>
      <c r="D792" s="36">
        <v>1.975958424818345E-2</v>
      </c>
      <c r="E792" s="36">
        <v>3.3849611726020648E-2</v>
      </c>
      <c r="F792" s="36">
        <v>2.0568627256943278E-2</v>
      </c>
      <c r="G792" s="36">
        <v>4.6891069029857617E-2</v>
      </c>
      <c r="H792" s="36">
        <f ca="1">Tabel_Core.accdb3[[#This Row],[Indicator]]-SUM(Tabel_Core.accdb3[[#This Row],[Money market]:[Banking sector]])</f>
        <v>-3.0856760836073138E-2</v>
      </c>
    </row>
    <row r="793" spans="1:8" x14ac:dyDescent="0.25">
      <c r="A793" s="4">
        <v>43142</v>
      </c>
      <c r="B793" s="36">
        <v>0.12340937798972225</v>
      </c>
      <c r="C793" s="36">
        <v>2.3663759264660557E-2</v>
      </c>
      <c r="D793" s="36">
        <v>2.3003183283200945E-2</v>
      </c>
      <c r="E793" s="36">
        <v>4.1203815605221315E-2</v>
      </c>
      <c r="F793" s="36">
        <v>2.4544666933206921E-2</v>
      </c>
      <c r="G793" s="36">
        <v>4.6702981627398193E-2</v>
      </c>
      <c r="H793" s="36">
        <f ca="1">Tabel_Core.accdb3[[#This Row],[Indicator]]-SUM(Tabel_Core.accdb3[[#This Row],[Money market]:[Banking sector]])</f>
        <v>-3.5709028723965683E-2</v>
      </c>
    </row>
    <row r="794" spans="1:8" x14ac:dyDescent="0.25">
      <c r="A794" s="4">
        <v>43149</v>
      </c>
      <c r="B794" s="36">
        <v>0.1311258615797965</v>
      </c>
      <c r="C794" s="36">
        <v>2.4298999924907704E-2</v>
      </c>
      <c r="D794" s="36">
        <v>2.453241441118547E-2</v>
      </c>
      <c r="E794" s="36">
        <v>4.9927342286721868E-2</v>
      </c>
      <c r="F794" s="36">
        <v>2.5327176038183949E-2</v>
      </c>
      <c r="G794" s="36">
        <v>4.6790898617567168E-2</v>
      </c>
      <c r="H794" s="36">
        <f ca="1">Tabel_Core.accdb3[[#This Row],[Indicator]]-SUM(Tabel_Core.accdb3[[#This Row],[Money market]:[Banking sector]])</f>
        <v>-3.975096969876965E-2</v>
      </c>
    </row>
    <row r="795" spans="1:8" x14ac:dyDescent="0.25">
      <c r="A795" s="4">
        <v>43156</v>
      </c>
      <c r="B795" s="36">
        <v>0.12957174185080975</v>
      </c>
      <c r="C795" s="36">
        <v>2.459930819382097E-2</v>
      </c>
      <c r="D795" s="36">
        <v>2.584455455986338E-2</v>
      </c>
      <c r="E795" s="36">
        <v>5.2371266320871405E-2</v>
      </c>
      <c r="F795" s="36">
        <v>2.53207848522728E-2</v>
      </c>
      <c r="G795" s="36">
        <v>4.2560452543593523E-2</v>
      </c>
      <c r="H795" s="36">
        <f ca="1">Tabel_Core.accdb3[[#This Row],[Indicator]]-SUM(Tabel_Core.accdb3[[#This Row],[Money market]:[Banking sector]])</f>
        <v>-4.1124624619612332E-2</v>
      </c>
    </row>
    <row r="796" spans="1:8" x14ac:dyDescent="0.25">
      <c r="A796" s="4">
        <v>43163</v>
      </c>
      <c r="B796" s="36">
        <v>0.12946016572901631</v>
      </c>
      <c r="C796" s="36">
        <v>2.4178814656810953E-2</v>
      </c>
      <c r="D796" s="36">
        <v>2.3955235837338759E-2</v>
      </c>
      <c r="E796" s="36">
        <v>5.194356750623922E-2</v>
      </c>
      <c r="F796" s="36">
        <v>2.8864246023152542E-2</v>
      </c>
      <c r="G796" s="36">
        <v>4.5285354097032327E-2</v>
      </c>
      <c r="H796" s="36">
        <f ca="1">Tabel_Core.accdb3[[#This Row],[Indicator]]-SUM(Tabel_Core.accdb3[[#This Row],[Money market]:[Banking sector]])</f>
        <v>-4.4767052391557483E-2</v>
      </c>
    </row>
    <row r="797" spans="1:8" x14ac:dyDescent="0.25">
      <c r="A797" s="4">
        <v>43170</v>
      </c>
      <c r="B797" s="36">
        <v>0.11199533280963322</v>
      </c>
      <c r="C797" s="36">
        <v>2.1249750407820879E-2</v>
      </c>
      <c r="D797" s="36">
        <v>2.0393906740827021E-2</v>
      </c>
      <c r="E797" s="36">
        <v>4.3730873926015171E-2</v>
      </c>
      <c r="F797" s="36">
        <v>2.2617070141698947E-2</v>
      </c>
      <c r="G797" s="36">
        <v>4.2165292121672235E-2</v>
      </c>
      <c r="H797" s="36">
        <f ca="1">Tabel_Core.accdb3[[#This Row],[Indicator]]-SUM(Tabel_Core.accdb3[[#This Row],[Money market]:[Banking sector]])</f>
        <v>-3.8161560528401028E-2</v>
      </c>
    </row>
    <row r="798" spans="1:8" x14ac:dyDescent="0.25">
      <c r="A798" s="4">
        <v>43177</v>
      </c>
      <c r="B798" s="36">
        <v>0.11227261743316259</v>
      </c>
      <c r="C798" s="36">
        <v>2.0601503032947808E-2</v>
      </c>
      <c r="D798" s="36">
        <v>2.0345712388668283E-2</v>
      </c>
      <c r="E798" s="36">
        <v>3.768555291159835E-2</v>
      </c>
      <c r="F798" s="36">
        <v>2.2826852745318302E-2</v>
      </c>
      <c r="G798" s="36">
        <v>4.9751804989494788E-2</v>
      </c>
      <c r="H798" s="36">
        <f ca="1">Tabel_Core.accdb3[[#This Row],[Indicator]]-SUM(Tabel_Core.accdb3[[#This Row],[Money market]:[Banking sector]])</f>
        <v>-3.8938808634864944E-2</v>
      </c>
    </row>
    <row r="799" spans="1:8" x14ac:dyDescent="0.25">
      <c r="A799" s="4">
        <v>43184</v>
      </c>
      <c r="B799" s="36">
        <v>0.10907877656670248</v>
      </c>
      <c r="C799" s="36">
        <v>1.9720263043309542E-2</v>
      </c>
      <c r="D799" s="36">
        <v>1.9491912544356706E-2</v>
      </c>
      <c r="E799" s="36">
        <v>3.4907924655967051E-2</v>
      </c>
      <c r="F799" s="36">
        <v>2.3088825243129416E-2</v>
      </c>
      <c r="G799" s="36">
        <v>5.0819489201613631E-2</v>
      </c>
      <c r="H799" s="36">
        <f ca="1">Tabel_Core.accdb3[[#This Row],[Indicator]]-SUM(Tabel_Core.accdb3[[#This Row],[Money market]:[Banking sector]])</f>
        <v>-3.8949638121673874E-2</v>
      </c>
    </row>
    <row r="800" spans="1:8" x14ac:dyDescent="0.25">
      <c r="A800" s="4">
        <v>43191</v>
      </c>
      <c r="B800" s="36">
        <v>0.10013735064506568</v>
      </c>
      <c r="C800" s="36">
        <v>1.8494944901976052E-2</v>
      </c>
      <c r="D800" s="36">
        <v>1.8517980965749054E-2</v>
      </c>
      <c r="E800" s="36">
        <v>3.103551047732532E-2</v>
      </c>
      <c r="F800" s="36">
        <v>1.8446431191503992E-2</v>
      </c>
      <c r="G800" s="36">
        <v>4.8449187810111899E-2</v>
      </c>
      <c r="H800" s="36">
        <f ca="1">Tabel_Core.accdb3[[#This Row],[Indicator]]-SUM(Tabel_Core.accdb3[[#This Row],[Money market]:[Banking sector]])</f>
        <v>-3.4806704701600633E-2</v>
      </c>
    </row>
    <row r="801" spans="1:8" x14ac:dyDescent="0.25">
      <c r="A801" s="4">
        <v>43198</v>
      </c>
      <c r="B801" s="36">
        <v>0.10902255072971283</v>
      </c>
      <c r="C801" s="36">
        <v>1.9471479433737206E-2</v>
      </c>
      <c r="D801" s="36">
        <v>1.9125354333916891E-2</v>
      </c>
      <c r="E801" s="36">
        <v>4.136084242118522E-2</v>
      </c>
      <c r="F801" s="36">
        <v>1.842473060720947E-2</v>
      </c>
      <c r="G801" s="36">
        <v>5.1060264507499883E-2</v>
      </c>
      <c r="H801" s="36">
        <f ca="1">Tabel_Core.accdb3[[#This Row],[Indicator]]-SUM(Tabel_Core.accdb3[[#This Row],[Money market]:[Banking sector]])</f>
        <v>-4.042012057383583E-2</v>
      </c>
    </row>
    <row r="802" spans="1:8" x14ac:dyDescent="0.25">
      <c r="A802" s="4">
        <v>43205</v>
      </c>
      <c r="B802" s="36">
        <v>0.11162307563953461</v>
      </c>
      <c r="C802" s="36">
        <v>1.989428378930997E-2</v>
      </c>
      <c r="D802" s="36">
        <v>1.9573907271958044E-2</v>
      </c>
      <c r="E802" s="36">
        <v>5.0961207979521417E-2</v>
      </c>
      <c r="F802" s="36">
        <v>2.0217675156448903E-2</v>
      </c>
      <c r="G802" s="36">
        <v>4.7069331205904653E-2</v>
      </c>
      <c r="H802" s="36">
        <f ca="1">Tabel_Core.accdb3[[#This Row],[Indicator]]-SUM(Tabel_Core.accdb3[[#This Row],[Money market]:[Banking sector]])</f>
        <v>-4.6093329763608387E-2</v>
      </c>
    </row>
    <row r="803" spans="1:8" x14ac:dyDescent="0.25">
      <c r="A803" s="4">
        <v>43212</v>
      </c>
      <c r="B803" s="36">
        <v>0.11455559435959736</v>
      </c>
      <c r="C803" s="36">
        <v>2.0450580184717036E-2</v>
      </c>
      <c r="D803" s="36">
        <v>1.9795655894295491E-2</v>
      </c>
      <c r="E803" s="36">
        <v>5.6515981975001739E-2</v>
      </c>
      <c r="F803" s="36">
        <v>1.78326072969709E-2</v>
      </c>
      <c r="G803" s="36">
        <v>5.0484334149773338E-2</v>
      </c>
      <c r="H803" s="36">
        <f ca="1">Tabel_Core.accdb3[[#This Row],[Indicator]]-SUM(Tabel_Core.accdb3[[#This Row],[Money market]:[Banking sector]])</f>
        <v>-5.0523565141161159E-2</v>
      </c>
    </row>
    <row r="804" spans="1:8" x14ac:dyDescent="0.25">
      <c r="A804" s="4">
        <v>43219</v>
      </c>
      <c r="B804" s="36">
        <v>0.11923135679897962</v>
      </c>
      <c r="C804" s="36">
        <v>2.1313824012112383E-2</v>
      </c>
      <c r="D804" s="36">
        <v>2.1245265982723423E-2</v>
      </c>
      <c r="E804" s="36">
        <v>5.6484704074567148E-2</v>
      </c>
      <c r="F804" s="36">
        <v>2.208452091946124E-2</v>
      </c>
      <c r="G804" s="36">
        <v>5.4548104468148222E-2</v>
      </c>
      <c r="H804" s="36">
        <f ca="1">Tabel_Core.accdb3[[#This Row],[Indicator]]-SUM(Tabel_Core.accdb3[[#This Row],[Money market]:[Banking sector]])</f>
        <v>-5.6445062658032785E-2</v>
      </c>
    </row>
    <row r="805" spans="1:8" x14ac:dyDescent="0.25">
      <c r="A805" s="4">
        <v>43226</v>
      </c>
      <c r="B805" s="36">
        <v>0.11576636574340241</v>
      </c>
      <c r="C805" s="36">
        <v>2.1562653455704101E-2</v>
      </c>
      <c r="D805" s="36">
        <v>2.0848951544928249E-2</v>
      </c>
      <c r="E805" s="36">
        <v>5.064805413709992E-2</v>
      </c>
      <c r="F805" s="36">
        <v>2.5687298572670565E-2</v>
      </c>
      <c r="G805" s="36">
        <v>5.4467220855210552E-2</v>
      </c>
      <c r="H805" s="36">
        <f ca="1">Tabel_Core.accdb3[[#This Row],[Indicator]]-SUM(Tabel_Core.accdb3[[#This Row],[Money market]:[Banking sector]])</f>
        <v>-5.7447812822210981E-2</v>
      </c>
    </row>
    <row r="806" spans="1:8" x14ac:dyDescent="0.25">
      <c r="A806" s="4">
        <v>43233</v>
      </c>
      <c r="B806" s="36">
        <v>0.10778657319461661</v>
      </c>
      <c r="C806" s="36">
        <v>2.1234500347724037E-2</v>
      </c>
      <c r="D806" s="36">
        <v>2.0990333642050017E-2</v>
      </c>
      <c r="E806" s="36">
        <v>4.1321767775401141E-2</v>
      </c>
      <c r="F806" s="36">
        <v>2.7989837835976538E-2</v>
      </c>
      <c r="G806" s="36">
        <v>5.0353826245746885E-2</v>
      </c>
      <c r="H806" s="36">
        <f ca="1">Tabel_Core.accdb3[[#This Row],[Indicator]]-SUM(Tabel_Core.accdb3[[#This Row],[Money market]:[Banking sector]])</f>
        <v>-5.4103692652282029E-2</v>
      </c>
    </row>
    <row r="807" spans="1:8" x14ac:dyDescent="0.25">
      <c r="A807" s="4">
        <v>43240</v>
      </c>
      <c r="B807" s="36">
        <v>0.10611814544664208</v>
      </c>
      <c r="C807" s="36">
        <v>2.5064648350633399E-2</v>
      </c>
      <c r="D807" s="36">
        <v>2.0898989027423494E-2</v>
      </c>
      <c r="E807" s="36">
        <v>3.8155166030808881E-2</v>
      </c>
      <c r="F807" s="36">
        <v>2.6282881975202822E-2</v>
      </c>
      <c r="G807" s="36">
        <v>4.7978397736786853E-2</v>
      </c>
      <c r="H807" s="36">
        <f ca="1">Tabel_Core.accdb3[[#This Row],[Indicator]]-SUM(Tabel_Core.accdb3[[#This Row],[Money market]:[Banking sector]])</f>
        <v>-5.226193767421336E-2</v>
      </c>
    </row>
    <row r="808" spans="1:8" x14ac:dyDescent="0.25">
      <c r="A808" s="4">
        <v>43247</v>
      </c>
      <c r="B808" s="36">
        <v>0.10322910533266146</v>
      </c>
      <c r="C808" s="36">
        <v>2.6476084171164406E-2</v>
      </c>
      <c r="D808" s="36">
        <v>2.3930951270649561E-2</v>
      </c>
      <c r="E808" s="36">
        <v>3.4691999216415574E-2</v>
      </c>
      <c r="F808" s="36">
        <v>2.3328013084517298E-2</v>
      </c>
      <c r="G808" s="36">
        <v>4.5316010876946811E-2</v>
      </c>
      <c r="H808" s="36">
        <f ca="1">Tabel_Core.accdb3[[#This Row],[Indicator]]-SUM(Tabel_Core.accdb3[[#This Row],[Money market]:[Banking sector]])</f>
        <v>-5.051395328703219E-2</v>
      </c>
    </row>
    <row r="809" spans="1:8" x14ac:dyDescent="0.25">
      <c r="A809" s="4">
        <v>43254</v>
      </c>
      <c r="B809" s="36">
        <v>0.12331890748614698</v>
      </c>
      <c r="C809" s="36">
        <v>3.1222303066135326E-2</v>
      </c>
      <c r="D809" s="36">
        <v>2.8571767830955712E-2</v>
      </c>
      <c r="E809" s="36">
        <v>4.2061365528640385E-2</v>
      </c>
      <c r="F809" s="36">
        <v>2.9642642320698402E-2</v>
      </c>
      <c r="G809" s="36">
        <v>5.5336373971317618E-2</v>
      </c>
      <c r="H809" s="36">
        <f ca="1">Tabel_Core.accdb3[[#This Row],[Indicator]]-SUM(Tabel_Core.accdb3[[#This Row],[Money market]:[Banking sector]])</f>
        <v>-6.3515545231600481E-2</v>
      </c>
    </row>
    <row r="810" spans="1:8" x14ac:dyDescent="0.25">
      <c r="A810" s="4">
        <v>43261</v>
      </c>
      <c r="B810" s="36">
        <v>0.13304867124536895</v>
      </c>
      <c r="C810" s="36">
        <v>3.2823149191742458E-2</v>
      </c>
      <c r="D810" s="36">
        <v>3.301016392160519E-2</v>
      </c>
      <c r="E810" s="36">
        <v>4.8179967276356928E-2</v>
      </c>
      <c r="F810" s="36">
        <v>2.6769951309174523E-2</v>
      </c>
      <c r="G810" s="36">
        <v>6.1302118442782487E-2</v>
      </c>
      <c r="H810" s="36">
        <f ca="1">Tabel_Core.accdb3[[#This Row],[Indicator]]-SUM(Tabel_Core.accdb3[[#This Row],[Money market]:[Banking sector]])</f>
        <v>-6.9036678896292641E-2</v>
      </c>
    </row>
    <row r="811" spans="1:8" x14ac:dyDescent="0.25">
      <c r="A811" s="4">
        <v>43268</v>
      </c>
      <c r="B811" s="36">
        <v>0.13784665863331341</v>
      </c>
      <c r="C811" s="36">
        <v>3.3202550804085899E-2</v>
      </c>
      <c r="D811" s="36">
        <v>3.697839504213641E-2</v>
      </c>
      <c r="E811" s="36">
        <v>5.0362017703424813E-2</v>
      </c>
      <c r="F811" s="36">
        <v>3.7744648758511953E-2</v>
      </c>
      <c r="G811" s="36">
        <v>5.9771023433196888E-2</v>
      </c>
      <c r="H811" s="36">
        <f ca="1">Tabel_Core.accdb3[[#This Row],[Indicator]]-SUM(Tabel_Core.accdb3[[#This Row],[Money market]:[Banking sector]])</f>
        <v>-8.0211977108042565E-2</v>
      </c>
    </row>
    <row r="812" spans="1:8" x14ac:dyDescent="0.25">
      <c r="A812" s="4">
        <v>43275</v>
      </c>
      <c r="B812" s="36">
        <v>0.13713904638595917</v>
      </c>
      <c r="C812" s="36">
        <v>3.1807976133664713E-2</v>
      </c>
      <c r="D812" s="36">
        <v>3.3978446154390128E-2</v>
      </c>
      <c r="E812" s="36">
        <v>5.4708125096555163E-2</v>
      </c>
      <c r="F812" s="36">
        <v>3.8019684098268308E-2</v>
      </c>
      <c r="G812" s="36">
        <v>6.1419013946250357E-2</v>
      </c>
      <c r="H812" s="36">
        <f ca="1">Tabel_Core.accdb3[[#This Row],[Indicator]]-SUM(Tabel_Core.accdb3[[#This Row],[Money market]:[Banking sector]])</f>
        <v>-8.2794199043169481E-2</v>
      </c>
    </row>
    <row r="813" spans="1:8" x14ac:dyDescent="0.25">
      <c r="A813" s="4">
        <v>43282</v>
      </c>
      <c r="B813" s="36">
        <v>0.12278452469116913</v>
      </c>
      <c r="C813" s="36">
        <v>2.875965668786205E-2</v>
      </c>
      <c r="D813" s="36">
        <v>3.0556032859071262E-2</v>
      </c>
      <c r="E813" s="36">
        <v>5.1583485047789951E-2</v>
      </c>
      <c r="F813" s="36">
        <v>3.1644489978368516E-2</v>
      </c>
      <c r="G813" s="36">
        <v>5.6494683040339014E-2</v>
      </c>
      <c r="H813" s="36">
        <f ca="1">Tabel_Core.accdb3[[#This Row],[Indicator]]-SUM(Tabel_Core.accdb3[[#This Row],[Money market]:[Banking sector]])</f>
        <v>-7.6253822922261683E-2</v>
      </c>
    </row>
    <row r="814" spans="1:8" x14ac:dyDescent="0.25">
      <c r="A814" s="4">
        <v>43289</v>
      </c>
      <c r="B814" s="36">
        <v>0.11327510436554242</v>
      </c>
      <c r="C814" s="36">
        <v>2.7771003390282614E-2</v>
      </c>
      <c r="D814" s="36">
        <v>2.5626050532868393E-2</v>
      </c>
      <c r="E814" s="36">
        <v>4.6983473663927952E-2</v>
      </c>
      <c r="F814" s="36">
        <v>3.0790514733369335E-2</v>
      </c>
      <c r="G814" s="36">
        <v>5.3955374627442883E-2</v>
      </c>
      <c r="H814" s="36">
        <f ca="1">Tabel_Core.accdb3[[#This Row],[Indicator]]-SUM(Tabel_Core.accdb3[[#This Row],[Money market]:[Banking sector]])</f>
        <v>-7.1851312582348753E-2</v>
      </c>
    </row>
    <row r="815" spans="1:8" x14ac:dyDescent="0.25">
      <c r="A815" s="4">
        <v>43296</v>
      </c>
      <c r="B815" s="36">
        <v>0.10191040903278456</v>
      </c>
      <c r="C815" s="36">
        <v>2.369042670243934E-2</v>
      </c>
      <c r="D815" s="36">
        <v>2.0764421870465677E-2</v>
      </c>
      <c r="E815" s="36">
        <v>4.4983063818865521E-2</v>
      </c>
      <c r="F815" s="36">
        <v>1.9235405976157759E-2</v>
      </c>
      <c r="G815" s="36">
        <v>5.1762472314584432E-2</v>
      </c>
      <c r="H815" s="36">
        <f ca="1">Tabel_Core.accdb3[[#This Row],[Indicator]]-SUM(Tabel_Core.accdb3[[#This Row],[Money market]:[Banking sector]])</f>
        <v>-5.8525381649728175E-2</v>
      </c>
    </row>
    <row r="816" spans="1:8" x14ac:dyDescent="0.25">
      <c r="A816" s="4">
        <v>43303</v>
      </c>
      <c r="B816" s="36">
        <v>0.10659144715834842</v>
      </c>
      <c r="C816" s="36">
        <v>2.4878525515581222E-2</v>
      </c>
      <c r="D816" s="36">
        <v>2.1285025561419552E-2</v>
      </c>
      <c r="E816" s="36">
        <v>4.2137811590534216E-2</v>
      </c>
      <c r="F816" s="36">
        <v>2.027783105003856E-2</v>
      </c>
      <c r="G816" s="36">
        <v>6.0904829220799823E-2</v>
      </c>
      <c r="H816" s="36">
        <f ca="1">Tabel_Core.accdb3[[#This Row],[Indicator]]-SUM(Tabel_Core.accdb3[[#This Row],[Money market]:[Banking sector]])</f>
        <v>-6.289257578002494E-2</v>
      </c>
    </row>
    <row r="817" spans="1:8" x14ac:dyDescent="0.25">
      <c r="A817" s="4">
        <v>43310</v>
      </c>
      <c r="B817" s="36">
        <v>9.5751041398359799E-2</v>
      </c>
      <c r="C817" s="36">
        <v>2.3057970920413277E-2</v>
      </c>
      <c r="D817" s="36">
        <v>2.0033648906043332E-2</v>
      </c>
      <c r="E817" s="36">
        <v>3.4168807475020643E-2</v>
      </c>
      <c r="F817" s="36">
        <v>1.7321622742684149E-2</v>
      </c>
      <c r="G817" s="36">
        <v>5.714282802526912E-2</v>
      </c>
      <c r="H817" s="36">
        <f ca="1">Tabel_Core.accdb3[[#This Row],[Indicator]]-SUM(Tabel_Core.accdb3[[#This Row],[Money market]:[Banking sector]])</f>
        <v>-5.5973836671070726E-2</v>
      </c>
    </row>
    <row r="818" spans="1:8" x14ac:dyDescent="0.25">
      <c r="A818" s="4">
        <v>43317</v>
      </c>
      <c r="B818" s="36">
        <v>9.1830467794773399E-2</v>
      </c>
      <c r="C818" s="36">
        <v>2.3046258344867749E-2</v>
      </c>
      <c r="D818" s="36">
        <v>2.1596329204832274E-2</v>
      </c>
      <c r="E818" s="36">
        <v>3.0234445029125426E-2</v>
      </c>
      <c r="F818" s="36">
        <v>1.6509988658618614E-2</v>
      </c>
      <c r="G818" s="36">
        <v>5.4133771681624338E-2</v>
      </c>
      <c r="H818" s="36">
        <f ca="1">Tabel_Core.accdb3[[#This Row],[Indicator]]-SUM(Tabel_Core.accdb3[[#This Row],[Money market]:[Banking sector]])</f>
        <v>-5.3690325124294988E-2</v>
      </c>
    </row>
    <row r="819" spans="1:8" x14ac:dyDescent="0.25">
      <c r="A819" s="4">
        <v>43324</v>
      </c>
      <c r="B819" s="36">
        <v>0.10040668272239577</v>
      </c>
      <c r="C819" s="36">
        <v>2.4896770246029709E-2</v>
      </c>
      <c r="D819" s="36">
        <v>2.4888679599647003E-2</v>
      </c>
      <c r="E819" s="36">
        <v>3.262750559775969E-2</v>
      </c>
      <c r="F819" s="36">
        <v>2.267477420838241E-2</v>
      </c>
      <c r="G819" s="36">
        <v>5.6311148474789234E-2</v>
      </c>
      <c r="H819" s="36">
        <f ca="1">Tabel_Core.accdb3[[#This Row],[Indicator]]-SUM(Tabel_Core.accdb3[[#This Row],[Money market]:[Banking sector]])</f>
        <v>-6.0992195404212288E-2</v>
      </c>
    </row>
    <row r="820" spans="1:8" x14ac:dyDescent="0.25">
      <c r="A820" s="4">
        <v>43331</v>
      </c>
      <c r="B820" s="36">
        <v>9.4824107241113301E-2</v>
      </c>
      <c r="C820" s="36">
        <v>2.4021801720306876E-2</v>
      </c>
      <c r="D820" s="36">
        <v>2.3635963409108857E-2</v>
      </c>
      <c r="E820" s="36">
        <v>3.4127034272734585E-2</v>
      </c>
      <c r="F820" s="36">
        <v>2.0063768976190992E-2</v>
      </c>
      <c r="G820" s="36">
        <v>4.8326266205681763E-2</v>
      </c>
      <c r="H820" s="36">
        <f ca="1">Tabel_Core.accdb3[[#This Row],[Indicator]]-SUM(Tabel_Core.accdb3[[#This Row],[Money market]:[Banking sector]])</f>
        <v>-5.5350727342909758E-2</v>
      </c>
    </row>
    <row r="821" spans="1:8" x14ac:dyDescent="0.25">
      <c r="A821" s="4">
        <v>43338</v>
      </c>
      <c r="B821" s="36">
        <v>0.10173151633019681</v>
      </c>
      <c r="C821" s="36">
        <v>2.5437943032463883E-2</v>
      </c>
      <c r="D821" s="36">
        <v>2.3976962825364014E-2</v>
      </c>
      <c r="E821" s="36">
        <v>3.7641837978407658E-2</v>
      </c>
      <c r="F821" s="36">
        <v>2.2850570799708748E-2</v>
      </c>
      <c r="G821" s="36">
        <v>5.0300078620891406E-2</v>
      </c>
      <c r="H821" s="36">
        <f ca="1">Tabel_Core.accdb3[[#This Row],[Indicator]]-SUM(Tabel_Core.accdb3[[#This Row],[Money market]:[Banking sector]])</f>
        <v>-5.8475876926638887E-2</v>
      </c>
    </row>
    <row r="822" spans="1:8" x14ac:dyDescent="0.25">
      <c r="A822" s="4">
        <v>43345</v>
      </c>
      <c r="B822" s="36">
        <v>0.10948033664853714</v>
      </c>
      <c r="C822" s="36">
        <v>2.6677363985077571E-2</v>
      </c>
      <c r="D822" s="36">
        <v>2.4535131869054889E-2</v>
      </c>
      <c r="E822" s="36">
        <v>4.1636577564142123E-2</v>
      </c>
      <c r="F822" s="36">
        <v>2.6626497132031253E-2</v>
      </c>
      <c r="G822" s="36">
        <v>5.2802441362448153E-2</v>
      </c>
      <c r="H822" s="36">
        <f ca="1">Tabel_Core.accdb3[[#This Row],[Indicator]]-SUM(Tabel_Core.accdb3[[#This Row],[Money market]:[Banking sector]])</f>
        <v>-6.2797675264216854E-2</v>
      </c>
    </row>
    <row r="823" spans="1:8" x14ac:dyDescent="0.25">
      <c r="A823" s="4">
        <v>43352</v>
      </c>
      <c r="B823" s="36">
        <v>0.12052589617211724</v>
      </c>
      <c r="C823" s="36">
        <v>2.7966431945239425E-2</v>
      </c>
      <c r="D823" s="36">
        <v>2.3671568037304254E-2</v>
      </c>
      <c r="E823" s="36">
        <v>4.5042988655842886E-2</v>
      </c>
      <c r="F823" s="36">
        <v>2.9263770118163872E-2</v>
      </c>
      <c r="G823" s="36">
        <v>6.5806971724018365E-2</v>
      </c>
      <c r="H823" s="36">
        <f ca="1">Tabel_Core.accdb3[[#This Row],[Indicator]]-SUM(Tabel_Core.accdb3[[#This Row],[Money market]:[Banking sector]])</f>
        <v>-7.1225834308451544E-2</v>
      </c>
    </row>
    <row r="824" spans="1:8" x14ac:dyDescent="0.25">
      <c r="A824" s="4">
        <v>43359</v>
      </c>
      <c r="B824" s="36">
        <v>0.12153892556371795</v>
      </c>
      <c r="C824" s="36">
        <v>2.9119719852268966E-2</v>
      </c>
      <c r="D824" s="36">
        <v>2.4733841159366832E-2</v>
      </c>
      <c r="E824" s="36">
        <v>4.2820035948063814E-2</v>
      </c>
      <c r="F824" s="36">
        <v>3.2119083762036427E-2</v>
      </c>
      <c r="G824" s="36">
        <v>6.6511608240101133E-2</v>
      </c>
      <c r="H824" s="36">
        <f ca="1">Tabel_Core.accdb3[[#This Row],[Indicator]]-SUM(Tabel_Core.accdb3[[#This Row],[Money market]:[Banking sector]])</f>
        <v>-7.3765363398119232E-2</v>
      </c>
    </row>
    <row r="825" spans="1:8" x14ac:dyDescent="0.25">
      <c r="A825" s="4">
        <v>43366</v>
      </c>
      <c r="B825" s="36">
        <v>0.12537025481176026</v>
      </c>
      <c r="C825" s="36">
        <v>3.0299172638015723E-2</v>
      </c>
      <c r="D825" s="36">
        <v>2.5158676932402313E-2</v>
      </c>
      <c r="E825" s="36">
        <v>4.2574581169507436E-2</v>
      </c>
      <c r="F825" s="36">
        <v>3.3907930709494175E-2</v>
      </c>
      <c r="G825" s="36">
        <v>7.5544808126202637E-2</v>
      </c>
      <c r="H825" s="36">
        <f ca="1">Tabel_Core.accdb3[[#This Row],[Indicator]]-SUM(Tabel_Core.accdb3[[#This Row],[Money market]:[Banking sector]])</f>
        <v>-8.211491476386204E-2</v>
      </c>
    </row>
    <row r="826" spans="1:8" x14ac:dyDescent="0.25">
      <c r="A826" s="4">
        <v>43373</v>
      </c>
      <c r="B826" s="36">
        <v>0.11874939295340527</v>
      </c>
      <c r="C826" s="36">
        <v>2.9736327411290293E-2</v>
      </c>
      <c r="D826" s="36">
        <v>2.5315703034963027E-2</v>
      </c>
      <c r="E826" s="36">
        <v>4.0815680429797392E-2</v>
      </c>
      <c r="F826" s="36">
        <v>2.887163500230959E-2</v>
      </c>
      <c r="G826" s="36">
        <v>7.6953479771289385E-2</v>
      </c>
      <c r="H826" s="36">
        <f ca="1">Tabel_Core.accdb3[[#This Row],[Indicator]]-SUM(Tabel_Core.accdb3[[#This Row],[Money market]:[Banking sector]])</f>
        <v>-8.2943432696244421E-2</v>
      </c>
    </row>
    <row r="827" spans="1:8" x14ac:dyDescent="0.25">
      <c r="A827" s="4">
        <v>43380</v>
      </c>
      <c r="B827" s="36">
        <v>0.12315860978619908</v>
      </c>
      <c r="C827" s="36">
        <v>3.2777336588478534E-2</v>
      </c>
      <c r="D827" s="36">
        <v>3.0092045526014667E-2</v>
      </c>
      <c r="E827" s="36">
        <v>4.4113716946771825E-2</v>
      </c>
      <c r="F827" s="36">
        <v>2.68575658194374E-2</v>
      </c>
      <c r="G827" s="36">
        <v>8.3226694904702636E-2</v>
      </c>
      <c r="H827" s="36">
        <f ca="1">Tabel_Core.accdb3[[#This Row],[Indicator]]-SUM(Tabel_Core.accdb3[[#This Row],[Money market]:[Banking sector]])</f>
        <v>-9.3908749999205982E-2</v>
      </c>
    </row>
    <row r="828" spans="1:8" x14ac:dyDescent="0.25">
      <c r="A828" s="4">
        <v>43387</v>
      </c>
      <c r="B828" s="36">
        <v>0.1350067420310305</v>
      </c>
      <c r="C828" s="36">
        <v>3.7056877608197772E-2</v>
      </c>
      <c r="D828" s="36">
        <v>3.1006182078561532E-2</v>
      </c>
      <c r="E828" s="36">
        <v>5.6779064834884513E-2</v>
      </c>
      <c r="F828" s="36">
        <v>2.8917258015345532E-2</v>
      </c>
      <c r="G828" s="36">
        <v>8.9313801800119233E-2</v>
      </c>
      <c r="H828" s="36">
        <f ca="1">Tabel_Core.accdb3[[#This Row],[Indicator]]-SUM(Tabel_Core.accdb3[[#This Row],[Money market]:[Banking sector]])</f>
        <v>-0.10806644230607806</v>
      </c>
    </row>
    <row r="829" spans="1:8" x14ac:dyDescent="0.25">
      <c r="A829" s="4">
        <v>43394</v>
      </c>
      <c r="B829" s="36">
        <v>0.14226580545455791</v>
      </c>
      <c r="C829" s="36">
        <v>3.9951416741456983E-2</v>
      </c>
      <c r="D829" s="36">
        <v>3.259919451432685E-2</v>
      </c>
      <c r="E829" s="36">
        <v>6.5001236881704241E-2</v>
      </c>
      <c r="F829" s="36">
        <v>2.6658513087652849E-2</v>
      </c>
      <c r="G829" s="36">
        <v>9.8960323693736529E-2</v>
      </c>
      <c r="H829" s="36">
        <f ca="1">Tabel_Core.accdb3[[#This Row],[Indicator]]-SUM(Tabel_Core.accdb3[[#This Row],[Money market]:[Banking sector]])</f>
        <v>-0.12090487946431949</v>
      </c>
    </row>
    <row r="830" spans="1:8" x14ac:dyDescent="0.25">
      <c r="A830" s="4">
        <v>43401</v>
      </c>
      <c r="B830" s="36">
        <v>0.15919676537444932</v>
      </c>
      <c r="C830" s="36">
        <v>4.4657912567070558E-2</v>
      </c>
      <c r="D830" s="36">
        <v>3.4106374185351868E-2</v>
      </c>
      <c r="E830" s="36">
        <v>7.8016755858481251E-2</v>
      </c>
      <c r="F830" s="36">
        <v>3.1534110438592236E-2</v>
      </c>
      <c r="G830" s="36">
        <v>0.11551433112088388</v>
      </c>
      <c r="H830" s="36">
        <f ca="1">Tabel_Core.accdb3[[#This Row],[Indicator]]-SUM(Tabel_Core.accdb3[[#This Row],[Money market]:[Banking sector]])</f>
        <v>-0.14463271879593048</v>
      </c>
    </row>
    <row r="831" spans="1:8" x14ac:dyDescent="0.25">
      <c r="A831" s="4">
        <v>43408</v>
      </c>
      <c r="B831" s="36">
        <v>0.15188908223363143</v>
      </c>
      <c r="C831" s="36">
        <v>4.3887835621168929E-2</v>
      </c>
      <c r="D831" s="36">
        <v>3.1431036527094669E-2</v>
      </c>
      <c r="E831" s="36">
        <v>7.9452257431070178E-2</v>
      </c>
      <c r="F831" s="36">
        <v>3.1748302990209643E-2</v>
      </c>
      <c r="G831" s="36">
        <v>0.11622141431239476</v>
      </c>
      <c r="H831" s="36">
        <f ca="1">Tabel_Core.accdb3[[#This Row],[Indicator]]-SUM(Tabel_Core.accdb3[[#This Row],[Money market]:[Banking sector]])</f>
        <v>-0.15085176464830677</v>
      </c>
    </row>
    <row r="832" spans="1:8" x14ac:dyDescent="0.25">
      <c r="A832" s="4">
        <v>43415</v>
      </c>
      <c r="B832" s="36">
        <v>0.15083242987310597</v>
      </c>
      <c r="C832" s="36">
        <v>4.381581149761922E-2</v>
      </c>
      <c r="D832" s="36">
        <v>3.1623601862416043E-2</v>
      </c>
      <c r="E832" s="36">
        <v>8.3168718924744103E-2</v>
      </c>
      <c r="F832" s="36">
        <v>2.9606052119818572E-2</v>
      </c>
      <c r="G832" s="36">
        <v>0.12108346827127131</v>
      </c>
      <c r="H832" s="36">
        <f ca="1">Tabel_Core.accdb3[[#This Row],[Indicator]]-SUM(Tabel_Core.accdb3[[#This Row],[Money market]:[Banking sector]])</f>
        <v>-0.15846522280276332</v>
      </c>
    </row>
    <row r="833" spans="1:8" x14ac:dyDescent="0.25">
      <c r="A833" s="4">
        <v>43422</v>
      </c>
      <c r="B833" s="36">
        <v>0.15224959582715777</v>
      </c>
      <c r="C833" s="36">
        <v>4.6629410946349335E-2</v>
      </c>
      <c r="D833" s="36">
        <v>3.3623524306609136E-2</v>
      </c>
      <c r="E833" s="36">
        <v>9.1036623013643236E-2</v>
      </c>
      <c r="F833" s="36">
        <v>3.8129023355577399E-2</v>
      </c>
      <c r="G833" s="36">
        <v>0.11236474884468874</v>
      </c>
      <c r="H833" s="36">
        <f ca="1">Tabel_Core.accdb3[[#This Row],[Indicator]]-SUM(Tabel_Core.accdb3[[#This Row],[Money market]:[Banking sector]])</f>
        <v>-0.16953373463971003</v>
      </c>
    </row>
    <row r="834" spans="1:8" x14ac:dyDescent="0.25">
      <c r="A834" s="4">
        <v>43429</v>
      </c>
      <c r="B834" s="36">
        <v>0.15740595564978369</v>
      </c>
      <c r="C834" s="36">
        <v>5.0395739695166107E-2</v>
      </c>
      <c r="D834" s="36">
        <v>3.5215506777834166E-2</v>
      </c>
      <c r="E834" s="36">
        <v>9.8561398198678013E-2</v>
      </c>
      <c r="F834" s="36">
        <v>3.7816660603475598E-2</v>
      </c>
      <c r="G834" s="36">
        <v>0.11171173877759731</v>
      </c>
      <c r="H834" s="36">
        <f ca="1">Tabel_Core.accdb3[[#This Row],[Indicator]]-SUM(Tabel_Core.accdb3[[#This Row],[Money market]:[Banking sector]])</f>
        <v>-0.17629508840296751</v>
      </c>
    </row>
    <row r="835" spans="1:8" x14ac:dyDescent="0.25">
      <c r="A835" s="4">
        <v>43436</v>
      </c>
      <c r="B835" s="36">
        <v>0.15179826578018871</v>
      </c>
      <c r="C835" s="36">
        <v>5.2891523212429299E-2</v>
      </c>
      <c r="D835" s="36">
        <v>3.4332525328122324E-2</v>
      </c>
      <c r="E835" s="36">
        <v>0.10013790376384299</v>
      </c>
      <c r="F835" s="36">
        <v>3.6701197169881516E-2</v>
      </c>
      <c r="G835" s="36">
        <v>0.1012263478684064</v>
      </c>
      <c r="H835" s="36">
        <f ca="1">Tabel_Core.accdb3[[#This Row],[Indicator]]-SUM(Tabel_Core.accdb3[[#This Row],[Money market]:[Banking sector]])</f>
        <v>-0.17349123156249383</v>
      </c>
    </row>
    <row r="836" spans="1:8" x14ac:dyDescent="0.25">
      <c r="A836" s="4">
        <v>43443</v>
      </c>
      <c r="B836" s="36">
        <v>0.15551260142111281</v>
      </c>
      <c r="C836" s="36">
        <v>5.3462220675364824E-2</v>
      </c>
      <c r="D836" s="36">
        <v>3.6923671717240189E-2</v>
      </c>
      <c r="E836" s="36">
        <v>0.102489033686641</v>
      </c>
      <c r="F836" s="36">
        <v>3.9004980073361256E-2</v>
      </c>
      <c r="G836" s="36">
        <v>0.10831069715489716</v>
      </c>
      <c r="H836" s="36">
        <f ca="1">Tabel_Core.accdb3[[#This Row],[Indicator]]-SUM(Tabel_Core.accdb3[[#This Row],[Money market]:[Banking sector]])</f>
        <v>-0.18467800188639158</v>
      </c>
    </row>
    <row r="837" spans="1:8" x14ac:dyDescent="0.25">
      <c r="A837" s="4">
        <v>43450</v>
      </c>
      <c r="B837" s="36">
        <v>0.1529195557199855</v>
      </c>
      <c r="C837" s="36">
        <v>5.3389964251069968E-2</v>
      </c>
      <c r="D837" s="36">
        <v>3.7027741916208279E-2</v>
      </c>
      <c r="E837" s="36">
        <v>0.10137519482693644</v>
      </c>
      <c r="F837" s="36">
        <v>3.7452091937899702E-2</v>
      </c>
      <c r="G837" s="36">
        <v>0.11144723947597004</v>
      </c>
      <c r="H837" s="36">
        <f ca="1">Tabel_Core.accdb3[[#This Row],[Indicator]]-SUM(Tabel_Core.accdb3[[#This Row],[Money market]:[Banking sector]])</f>
        <v>-0.18777267668809894</v>
      </c>
    </row>
    <row r="838" spans="1:8" x14ac:dyDescent="0.25">
      <c r="A838" s="4">
        <v>43457</v>
      </c>
      <c r="B838" s="36">
        <v>0.15218594721135903</v>
      </c>
      <c r="C838" s="36">
        <v>5.4257548172230219E-2</v>
      </c>
      <c r="D838" s="36">
        <v>3.515523261744348E-2</v>
      </c>
      <c r="E838" s="36">
        <v>0.10118275335786159</v>
      </c>
      <c r="F838" s="36">
        <v>4.0191503660406178E-2</v>
      </c>
      <c r="G838" s="36">
        <v>0.11134631364299799</v>
      </c>
      <c r="H838" s="36">
        <f ca="1">Tabel_Core.accdb3[[#This Row],[Indicator]]-SUM(Tabel_Core.accdb3[[#This Row],[Money market]:[Banking sector]])</f>
        <v>-0.18994740423958045</v>
      </c>
    </row>
    <row r="839" spans="1:8" x14ac:dyDescent="0.25">
      <c r="A839" s="4">
        <v>43464</v>
      </c>
      <c r="B839" s="36">
        <v>0.14908763487867038</v>
      </c>
      <c r="C839" s="36">
        <v>4.8708096049914752E-2</v>
      </c>
      <c r="D839" s="36">
        <v>3.4489841653599841E-2</v>
      </c>
      <c r="E839" s="36">
        <v>0.10063331415310778</v>
      </c>
      <c r="F839" s="36">
        <v>3.9962386673054726E-2</v>
      </c>
      <c r="G839" s="36">
        <v>0.11575996632430163</v>
      </c>
      <c r="H839" s="36">
        <f ca="1">Tabel_Core.accdb3[[#This Row],[Indicator]]-SUM(Tabel_Core.accdb3[[#This Row],[Money market]:[Banking sector]])</f>
        <v>-0.19046596997530835</v>
      </c>
    </row>
    <row r="840" spans="1:8" x14ac:dyDescent="0.25">
      <c r="A840" s="4">
        <v>43471</v>
      </c>
      <c r="B840" s="36">
        <v>0.14463715310110459</v>
      </c>
      <c r="C840" s="36">
        <v>4.9928363109989556E-2</v>
      </c>
      <c r="D840" s="36">
        <v>3.3273487581242961E-2</v>
      </c>
      <c r="E840" s="36">
        <v>9.844930326807233E-2</v>
      </c>
      <c r="F840" s="36">
        <v>4.2436320859361151E-2</v>
      </c>
      <c r="G840" s="36">
        <v>0.11227242629158887</v>
      </c>
      <c r="H840" s="36">
        <f ca="1">Tabel_Core.accdb3[[#This Row],[Indicator]]-SUM(Tabel_Core.accdb3[[#This Row],[Money market]:[Banking sector]])</f>
        <v>-0.19172274800915023</v>
      </c>
    </row>
    <row r="841" spans="1:8" x14ac:dyDescent="0.25">
      <c r="A841" s="4">
        <v>43478</v>
      </c>
      <c r="B841" s="36">
        <v>0.13499350235187804</v>
      </c>
      <c r="C841" s="36">
        <v>4.7073411355504524E-2</v>
      </c>
      <c r="D841" s="36">
        <v>3.2800509190273899E-2</v>
      </c>
      <c r="E841" s="36">
        <v>9.3868205752356063E-2</v>
      </c>
      <c r="F841" s="36">
        <v>3.6893650807684926E-2</v>
      </c>
      <c r="G841" s="36">
        <v>0.10696880968872104</v>
      </c>
      <c r="H841" s="36">
        <f ca="1">Tabel_Core.accdb3[[#This Row],[Indicator]]-SUM(Tabel_Core.accdb3[[#This Row],[Money market]:[Banking sector]])</f>
        <v>-0.18261108444266241</v>
      </c>
    </row>
    <row r="842" spans="1:8" x14ac:dyDescent="0.25">
      <c r="A842" s="4">
        <v>43485</v>
      </c>
      <c r="B842" s="36">
        <v>0.12273093601159776</v>
      </c>
      <c r="C842" s="36">
        <v>4.1568416683540353E-2</v>
      </c>
      <c r="D842" s="36">
        <v>3.1525967500379524E-2</v>
      </c>
      <c r="E842" s="36">
        <v>9.1331424287294335E-2</v>
      </c>
      <c r="F842" s="36">
        <v>3.4081287505014157E-2</v>
      </c>
      <c r="G842" s="36">
        <v>9.9223589655186406E-2</v>
      </c>
      <c r="H842" s="36">
        <f ca="1">Tabel_Core.accdb3[[#This Row],[Indicator]]-SUM(Tabel_Core.accdb3[[#This Row],[Money market]:[Banking sector]])</f>
        <v>-0.17499974961981704</v>
      </c>
    </row>
    <row r="843" spans="1:8" x14ac:dyDescent="0.25">
      <c r="A843" s="4">
        <v>43492</v>
      </c>
      <c r="B843" s="36">
        <v>0.11278276680227715</v>
      </c>
      <c r="C843" s="36">
        <v>3.9702484846574841E-2</v>
      </c>
      <c r="D843" s="36">
        <v>3.0538684195810781E-2</v>
      </c>
      <c r="E843" s="36">
        <v>8.6453856301185877E-2</v>
      </c>
      <c r="F843" s="36">
        <v>3.3099601308289844E-2</v>
      </c>
      <c r="G843" s="36">
        <v>9.2323101595474383E-2</v>
      </c>
      <c r="H843" s="36">
        <f ca="1">Tabel_Core.accdb3[[#This Row],[Indicator]]-SUM(Tabel_Core.accdb3[[#This Row],[Money market]:[Banking sector]])</f>
        <v>-0.16933496144505855</v>
      </c>
    </row>
    <row r="844" spans="1:8" x14ac:dyDescent="0.25">
      <c r="A844" s="4">
        <v>43499</v>
      </c>
      <c r="B844" s="36">
        <v>0.10482788016533061</v>
      </c>
      <c r="C844" s="36">
        <v>3.3824275681373306E-2</v>
      </c>
      <c r="D844" s="36">
        <v>3.1306097731895161E-2</v>
      </c>
      <c r="E844" s="36">
        <v>8.7903511799684669E-2</v>
      </c>
      <c r="F844" s="36">
        <v>2.7805563652893557E-2</v>
      </c>
      <c r="G844" s="36">
        <v>8.8923565888170353E-2</v>
      </c>
      <c r="H844" s="36">
        <f ca="1">Tabel_Core.accdb3[[#This Row],[Indicator]]-SUM(Tabel_Core.accdb3[[#This Row],[Money market]:[Banking sector]])</f>
        <v>-0.16493513458868642</v>
      </c>
    </row>
    <row r="845" spans="1:8" x14ac:dyDescent="0.25">
      <c r="A845" s="4">
        <v>43506</v>
      </c>
      <c r="B845" s="36">
        <v>0.10043349571198791</v>
      </c>
      <c r="C845" s="36">
        <v>3.0395428878566735E-2</v>
      </c>
      <c r="D845" s="36">
        <v>3.1509448823383683E-2</v>
      </c>
      <c r="E845" s="36">
        <v>8.8187144346205573E-2</v>
      </c>
      <c r="F845" s="36">
        <v>2.6637541212223802E-2</v>
      </c>
      <c r="G845" s="36">
        <v>9.2786035479566348E-2</v>
      </c>
      <c r="H845" s="36">
        <f ca="1">Tabel_Core.accdb3[[#This Row],[Indicator]]-SUM(Tabel_Core.accdb3[[#This Row],[Money market]:[Banking sector]])</f>
        <v>-0.16908210302795823</v>
      </c>
    </row>
    <row r="846" spans="1:8" x14ac:dyDescent="0.25">
      <c r="A846" s="4">
        <v>43513</v>
      </c>
      <c r="B846" s="36">
        <v>8.8358833403494222E-2</v>
      </c>
      <c r="C846" s="36">
        <v>2.6705619729038729E-2</v>
      </c>
      <c r="D846" s="36">
        <v>3.2044722297666424E-2</v>
      </c>
      <c r="E846" s="36">
        <v>8.1049616589870366E-2</v>
      </c>
      <c r="F846" s="36">
        <v>2.8336318991737806E-2</v>
      </c>
      <c r="G846" s="36">
        <v>9.2925489949558598E-2</v>
      </c>
      <c r="H846" s="36">
        <f ca="1">Tabel_Core.accdb3[[#This Row],[Indicator]]-SUM(Tabel_Core.accdb3[[#This Row],[Money market]:[Banking sector]])</f>
        <v>-0.17270293415437771</v>
      </c>
    </row>
    <row r="847" spans="1:8" x14ac:dyDescent="0.25">
      <c r="A847" s="4">
        <v>43520</v>
      </c>
      <c r="B847" s="36">
        <v>8.5194165289333351E-2</v>
      </c>
      <c r="C847" s="36">
        <v>2.6560637398674487E-2</v>
      </c>
      <c r="D847" s="36">
        <v>3.2093735793831915E-2</v>
      </c>
      <c r="E847" s="36">
        <v>7.7212077137335924E-2</v>
      </c>
      <c r="F847" s="36">
        <v>2.5891510146813124E-2</v>
      </c>
      <c r="G847" s="36">
        <v>9.7592829138824083E-2</v>
      </c>
      <c r="H847" s="36">
        <f ca="1">Tabel_Core.accdb3[[#This Row],[Indicator]]-SUM(Tabel_Core.accdb3[[#This Row],[Money market]:[Banking sector]])</f>
        <v>-0.17415662432614618</v>
      </c>
    </row>
    <row r="848" spans="1:8" x14ac:dyDescent="0.25">
      <c r="A848" s="4">
        <v>43527</v>
      </c>
      <c r="B848" s="36">
        <v>6.8438057385486112E-2</v>
      </c>
      <c r="C848" s="36">
        <v>2.4954263052708838E-2</v>
      </c>
      <c r="D848" s="36">
        <v>2.8901079259737471E-2</v>
      </c>
      <c r="E848" s="36">
        <v>5.9280899711128855E-2</v>
      </c>
      <c r="F848" s="36">
        <v>2.6203036530571242E-2</v>
      </c>
      <c r="G848" s="36">
        <v>9.3647342315463011E-2</v>
      </c>
      <c r="H848" s="36">
        <f ca="1">Tabel_Core.accdb3[[#This Row],[Indicator]]-SUM(Tabel_Core.accdb3[[#This Row],[Money market]:[Banking sector]])</f>
        <v>-0.16454856348412331</v>
      </c>
    </row>
    <row r="849" spans="1:8" x14ac:dyDescent="0.25">
      <c r="A849" s="4">
        <v>43534</v>
      </c>
      <c r="B849" s="36">
        <v>5.5230650329475939E-2</v>
      </c>
      <c r="C849" s="36">
        <v>2.3764786790719094E-2</v>
      </c>
      <c r="D849" s="36">
        <v>2.8250400096792645E-2</v>
      </c>
      <c r="E849" s="36">
        <v>4.554742784160614E-2</v>
      </c>
      <c r="F849" s="36">
        <v>2.8627115743248926E-2</v>
      </c>
      <c r="G849" s="36">
        <v>9.2077410262205159E-2</v>
      </c>
      <c r="H849" s="36">
        <f ca="1">Tabel_Core.accdb3[[#This Row],[Indicator]]-SUM(Tabel_Core.accdb3[[#This Row],[Money market]:[Banking sector]])</f>
        <v>-0.16303649040509599</v>
      </c>
    </row>
    <row r="850" spans="1:8" x14ac:dyDescent="0.25">
      <c r="A850" s="4">
        <v>43541</v>
      </c>
      <c r="B850" s="36">
        <v>4.4569527064939815E-2</v>
      </c>
      <c r="C850" s="36">
        <v>2.2752912206529537E-2</v>
      </c>
      <c r="D850" s="36">
        <v>2.5067143511646659E-2</v>
      </c>
      <c r="E850" s="36">
        <v>3.4828115974604716E-2</v>
      </c>
      <c r="F850" s="36">
        <v>2.8793520362746627E-2</v>
      </c>
      <c r="G850" s="36">
        <v>8.6004791390349222E-2</v>
      </c>
      <c r="H850" s="36">
        <f ca="1">Tabel_Core.accdb3[[#This Row],[Indicator]]-SUM(Tabel_Core.accdb3[[#This Row],[Money market]:[Banking sector]])</f>
        <v>-0.15287695638093696</v>
      </c>
    </row>
    <row r="851" spans="1:8" x14ac:dyDescent="0.25">
      <c r="A851" s="4">
        <v>43548</v>
      </c>
      <c r="B851" s="36">
        <v>3.792690965555541E-2</v>
      </c>
      <c r="C851" s="36">
        <v>2.2950206841262356E-2</v>
      </c>
      <c r="D851" s="36">
        <v>2.6912364148089368E-2</v>
      </c>
      <c r="E851" s="36">
        <v>3.3149970604428661E-2</v>
      </c>
      <c r="F851" s="36">
        <v>3.2815106900796184E-2</v>
      </c>
      <c r="G851" s="36">
        <v>8.5490122814486258E-2</v>
      </c>
      <c r="H851" s="36">
        <f ca="1">Tabel_Core.accdb3[[#This Row],[Indicator]]-SUM(Tabel_Core.accdb3[[#This Row],[Money market]:[Banking sector]])</f>
        <v>-0.16339086165350741</v>
      </c>
    </row>
    <row r="852" spans="1:8" x14ac:dyDescent="0.25">
      <c r="A852" s="4">
        <v>43555</v>
      </c>
      <c r="B852" s="36">
        <v>3.9078645759050346E-2</v>
      </c>
      <c r="C852" s="36">
        <v>2.3262076108663401E-2</v>
      </c>
      <c r="D852" s="36">
        <v>2.8067602855356616E-2</v>
      </c>
      <c r="E852" s="36">
        <v>3.8065315255193875E-2</v>
      </c>
      <c r="F852" s="36">
        <v>3.080916659077651E-2</v>
      </c>
      <c r="G852" s="36">
        <v>8.9807639630750224E-2</v>
      </c>
      <c r="H852" s="36">
        <f ca="1">Tabel_Core.accdb3[[#This Row],[Indicator]]-SUM(Tabel_Core.accdb3[[#This Row],[Money market]:[Banking sector]])</f>
        <v>-0.17093315468169029</v>
      </c>
    </row>
    <row r="853" spans="1:8" x14ac:dyDescent="0.25">
      <c r="A853" s="4">
        <v>43562</v>
      </c>
      <c r="B853" s="36">
        <v>4.057072515439563E-2</v>
      </c>
      <c r="C853" s="36">
        <v>2.3810779029878014E-2</v>
      </c>
      <c r="D853" s="36">
        <v>2.6332766966211587E-2</v>
      </c>
      <c r="E853" s="36">
        <v>4.5322786200102258E-2</v>
      </c>
      <c r="F853" s="36">
        <v>2.6816875638556937E-2</v>
      </c>
      <c r="G853" s="36">
        <v>8.8526342920770759E-2</v>
      </c>
      <c r="H853" s="36">
        <f ca="1">Tabel_Core.accdb3[[#This Row],[Indicator]]-SUM(Tabel_Core.accdb3[[#This Row],[Money market]:[Banking sector]])</f>
        <v>-0.17023882560112391</v>
      </c>
    </row>
    <row r="854" spans="1:8" x14ac:dyDescent="0.25">
      <c r="A854" s="4">
        <v>43569</v>
      </c>
      <c r="B854" s="36">
        <v>3.9929036095950173E-2</v>
      </c>
      <c r="C854" s="36">
        <v>2.330425958095543E-2</v>
      </c>
      <c r="D854" s="36">
        <v>2.7927850368087277E-2</v>
      </c>
      <c r="E854" s="36">
        <v>4.5219538292222354E-2</v>
      </c>
      <c r="F854" s="36">
        <v>1.873033011640143E-2</v>
      </c>
      <c r="G854" s="36">
        <v>8.6343400103593759E-2</v>
      </c>
      <c r="H854" s="36">
        <f ca="1">Tabel_Core.accdb3[[#This Row],[Indicator]]-SUM(Tabel_Core.accdb3[[#This Row],[Money market]:[Banking sector]])</f>
        <v>-0.16159634236531009</v>
      </c>
    </row>
    <row r="855" spans="1:8" x14ac:dyDescent="0.25">
      <c r="A855" s="4">
        <v>43576</v>
      </c>
      <c r="B855" s="36">
        <v>3.4729459479353894E-2</v>
      </c>
      <c r="C855" s="36">
        <v>2.061328520031952E-2</v>
      </c>
      <c r="D855" s="36">
        <v>2.2242684659836389E-2</v>
      </c>
      <c r="E855" s="36">
        <v>3.6865301348584512E-2</v>
      </c>
      <c r="F855" s="36">
        <v>1.0610713092285911E-2</v>
      </c>
      <c r="G855" s="36">
        <v>7.1287182164770604E-2</v>
      </c>
      <c r="H855" s="36">
        <f ca="1">Tabel_Core.accdb3[[#This Row],[Indicator]]-SUM(Tabel_Core.accdb3[[#This Row],[Money market]:[Banking sector]])</f>
        <v>-0.12688970698644303</v>
      </c>
    </row>
    <row r="856" spans="1:8" x14ac:dyDescent="0.25">
      <c r="A856" s="4">
        <v>43583</v>
      </c>
      <c r="B856" s="36">
        <v>3.173817105855084E-2</v>
      </c>
      <c r="C856" s="36">
        <v>1.9389762233344474E-2</v>
      </c>
      <c r="D856" s="36">
        <v>1.9831038362790532E-2</v>
      </c>
      <c r="E856" s="36">
        <v>2.9574953037542616E-2</v>
      </c>
      <c r="F856" s="36">
        <v>1.0789465831535956E-2</v>
      </c>
      <c r="G856" s="36">
        <v>5.9704279128532385E-2</v>
      </c>
      <c r="H856" s="36">
        <f ca="1">Tabel_Core.accdb3[[#This Row],[Indicator]]-SUM(Tabel_Core.accdb3[[#This Row],[Money market]:[Banking sector]])</f>
        <v>-0.10755132753519511</v>
      </c>
    </row>
    <row r="857" spans="1:8" x14ac:dyDescent="0.25">
      <c r="A857" s="4">
        <v>43590</v>
      </c>
      <c r="B857" s="36">
        <v>3.5354579330942187E-2</v>
      </c>
      <c r="C857" s="36">
        <v>2.0536719351141687E-2</v>
      </c>
      <c r="D857" s="36">
        <v>1.8408650952892923E-2</v>
      </c>
      <c r="E857" s="36">
        <v>2.5990297502598063E-2</v>
      </c>
      <c r="F857" s="36">
        <v>1.1382342489442056E-2</v>
      </c>
      <c r="G857" s="36">
        <v>6.2072977889389883E-2</v>
      </c>
      <c r="H857" s="36">
        <f ca="1">Tabel_Core.accdb3[[#This Row],[Indicator]]-SUM(Tabel_Core.accdb3[[#This Row],[Money market]:[Banking sector]])</f>
        <v>-0.10303640885452245</v>
      </c>
    </row>
    <row r="858" spans="1:8" x14ac:dyDescent="0.25">
      <c r="A858" s="4">
        <v>43597</v>
      </c>
      <c r="B858" s="36">
        <v>3.7938020878318192E-2</v>
      </c>
      <c r="C858" s="36">
        <v>1.9838548495139087E-2</v>
      </c>
      <c r="D858" s="36">
        <v>1.7190543832334822E-2</v>
      </c>
      <c r="E858" s="36">
        <v>2.5908783531389513E-2</v>
      </c>
      <c r="F858" s="36">
        <v>1.5052405898732928E-2</v>
      </c>
      <c r="G858" s="36">
        <v>6.3304845940559393E-2</v>
      </c>
      <c r="H858" s="36">
        <f ca="1">Tabel_Core.accdb3[[#This Row],[Indicator]]-SUM(Tabel_Core.accdb3[[#This Row],[Money market]:[Banking sector]])</f>
        <v>-0.10335710681983756</v>
      </c>
    </row>
    <row r="859" spans="1:8" x14ac:dyDescent="0.25">
      <c r="A859" s="4">
        <v>43604</v>
      </c>
      <c r="B859" s="36">
        <v>4.341855837563674E-2</v>
      </c>
      <c r="C859" s="36">
        <v>2.1119752975171824E-2</v>
      </c>
      <c r="D859" s="36">
        <v>1.8693233179869997E-2</v>
      </c>
      <c r="E859" s="36">
        <v>3.2088667285401287E-2</v>
      </c>
      <c r="F859" s="36">
        <v>1.7732661591157332E-2</v>
      </c>
      <c r="G859" s="36">
        <v>6.9429657671561965E-2</v>
      </c>
      <c r="H859" s="36">
        <f ca="1">Tabel_Core.accdb3[[#This Row],[Indicator]]-SUM(Tabel_Core.accdb3[[#This Row],[Money market]:[Banking sector]])</f>
        <v>-0.11564541432752568</v>
      </c>
    </row>
    <row r="860" spans="1:8" x14ac:dyDescent="0.25">
      <c r="A860" s="4">
        <v>43611</v>
      </c>
      <c r="B860" s="36">
        <v>4.3730357730571351E-2</v>
      </c>
      <c r="C860" s="36">
        <v>2.0900790699414189E-2</v>
      </c>
      <c r="D860" s="36">
        <v>1.7792827499945815E-2</v>
      </c>
      <c r="E860" s="36">
        <v>3.3888135103767952E-2</v>
      </c>
      <c r="F860" s="36">
        <v>1.6326747965562743E-2</v>
      </c>
      <c r="G860" s="36">
        <v>6.7328967354187641E-2</v>
      </c>
      <c r="H860" s="36">
        <f ca="1">Tabel_Core.accdb3[[#This Row],[Indicator]]-SUM(Tabel_Core.accdb3[[#This Row],[Money market]:[Banking sector]])</f>
        <v>-0.112507110892307</v>
      </c>
    </row>
    <row r="861" spans="1:8" x14ac:dyDescent="0.25">
      <c r="A861" s="4">
        <v>43618</v>
      </c>
      <c r="B861" s="36">
        <v>4.7640632314859779E-2</v>
      </c>
      <c r="C861" s="36">
        <v>2.1482212047120912E-2</v>
      </c>
      <c r="D861" s="36">
        <v>1.869250716286025E-2</v>
      </c>
      <c r="E861" s="36">
        <v>4.0812751311291119E-2</v>
      </c>
      <c r="F861" s="36">
        <v>1.4334671783635332E-2</v>
      </c>
      <c r="G861" s="36">
        <v>5.7889527068571166E-2</v>
      </c>
      <c r="H861" s="36">
        <f ca="1">Tabel_Core.accdb3[[#This Row],[Indicator]]-SUM(Tabel_Core.accdb3[[#This Row],[Money market]:[Banking sector]])</f>
        <v>-0.10557103705861899</v>
      </c>
    </row>
    <row r="862" spans="1:8" x14ac:dyDescent="0.25">
      <c r="A862" s="4">
        <v>43625</v>
      </c>
      <c r="B862" s="36">
        <v>5.6180082613482903E-2</v>
      </c>
      <c r="C862" s="36">
        <v>2.3850618592372475E-2</v>
      </c>
      <c r="D862" s="36">
        <v>2.2723033740016427E-2</v>
      </c>
      <c r="E862" s="36">
        <v>4.9433020627695994E-2</v>
      </c>
      <c r="F862" s="36">
        <v>1.5980730302318918E-2</v>
      </c>
      <c r="G862" s="36">
        <v>6.1252357815430106E-2</v>
      </c>
      <c r="H862" s="36">
        <f ca="1">Tabel_Core.accdb3[[#This Row],[Indicator]]-SUM(Tabel_Core.accdb3[[#This Row],[Money market]:[Banking sector]])</f>
        <v>-0.117059678464351</v>
      </c>
    </row>
    <row r="863" spans="1:8" x14ac:dyDescent="0.25">
      <c r="A863" s="4">
        <v>43632</v>
      </c>
      <c r="B863" s="36">
        <v>5.9966803630925929E-2</v>
      </c>
      <c r="C863" s="36">
        <v>2.419151768492897E-2</v>
      </c>
      <c r="D863" s="36">
        <v>2.309835681895981E-2</v>
      </c>
      <c r="E863" s="36">
        <v>5.4827754126700302E-2</v>
      </c>
      <c r="F863" s="36">
        <v>1.5995638694558289E-2</v>
      </c>
      <c r="G863" s="36">
        <v>6.5221138770509224E-2</v>
      </c>
      <c r="H863" s="36">
        <f ca="1">Tabel_Core.accdb3[[#This Row],[Indicator]]-SUM(Tabel_Core.accdb3[[#This Row],[Money market]:[Banking sector]])</f>
        <v>-0.12336760246473066</v>
      </c>
    </row>
    <row r="864" spans="1:8" x14ac:dyDescent="0.25">
      <c r="A864" s="4">
        <v>43639</v>
      </c>
      <c r="B864" s="36">
        <v>6.568540989645226E-2</v>
      </c>
      <c r="C864" s="36">
        <v>2.9375277678986914E-2</v>
      </c>
      <c r="D864" s="36">
        <v>2.7565770446782652E-2</v>
      </c>
      <c r="E864" s="36">
        <v>5.7717077797504429E-2</v>
      </c>
      <c r="F864" s="36">
        <v>1.9722883992961203E-2</v>
      </c>
      <c r="G864" s="36">
        <v>7.6746646220959641E-2</v>
      </c>
      <c r="H864" s="36">
        <f ca="1">Tabel_Core.accdb3[[#This Row],[Indicator]]-SUM(Tabel_Core.accdb3[[#This Row],[Money market]:[Banking sector]])</f>
        <v>-0.14544224624074259</v>
      </c>
    </row>
    <row r="865" spans="1:8" x14ac:dyDescent="0.25">
      <c r="A865" s="4">
        <v>43646</v>
      </c>
      <c r="B865" s="36">
        <v>5.7308838315285007E-2</v>
      </c>
      <c r="C865" s="36">
        <v>2.615034076044645E-2</v>
      </c>
      <c r="D865" s="36">
        <v>2.5609785668700372E-2</v>
      </c>
      <c r="E865" s="36">
        <v>4.8036805301333606E-2</v>
      </c>
      <c r="F865" s="36">
        <v>1.8455387884950467E-2</v>
      </c>
      <c r="G865" s="36">
        <v>8.165685742556697E-2</v>
      </c>
      <c r="H865" s="36">
        <f ca="1">Tabel_Core.accdb3[[#This Row],[Indicator]]-SUM(Tabel_Core.accdb3[[#This Row],[Money market]:[Banking sector]])</f>
        <v>-0.14260033872571287</v>
      </c>
    </row>
    <row r="866" spans="1:8" x14ac:dyDescent="0.25">
      <c r="A866" s="4">
        <v>43653</v>
      </c>
      <c r="B866" s="36">
        <v>4.9690978428132318E-2</v>
      </c>
      <c r="C866" s="36">
        <v>2.5525800654170511E-2</v>
      </c>
      <c r="D866" s="36">
        <v>2.2481739544611471E-2</v>
      </c>
      <c r="E866" s="36">
        <v>4.2584117805571323E-2</v>
      </c>
      <c r="F866" s="36">
        <v>1.7018414911501852E-2</v>
      </c>
      <c r="G866" s="36">
        <v>8.254930201581584E-2</v>
      </c>
      <c r="H866" s="36">
        <f ca="1">Tabel_Core.accdb3[[#This Row],[Indicator]]-SUM(Tabel_Core.accdb3[[#This Row],[Money market]:[Banking sector]])</f>
        <v>-0.14046839650353871</v>
      </c>
    </row>
    <row r="867" spans="1:8" x14ac:dyDescent="0.25">
      <c r="A867" s="4">
        <v>43660</v>
      </c>
      <c r="B867" s="36">
        <v>4.4174635110075709E-2</v>
      </c>
      <c r="C867" s="36">
        <v>2.7371614748533384E-2</v>
      </c>
      <c r="D867" s="36">
        <v>2.4375968129616087E-2</v>
      </c>
      <c r="E867" s="36">
        <v>3.6428425749287147E-2</v>
      </c>
      <c r="F867" s="36">
        <v>1.492242013572216E-2</v>
      </c>
      <c r="G867" s="36">
        <v>8.3118717873429671E-2</v>
      </c>
      <c r="H867" s="36">
        <f ca="1">Tabel_Core.accdb3[[#This Row],[Indicator]]-SUM(Tabel_Core.accdb3[[#This Row],[Money market]:[Banking sector]])</f>
        <v>-0.14204251152651273</v>
      </c>
    </row>
    <row r="868" spans="1:8" x14ac:dyDescent="0.25">
      <c r="A868" s="4">
        <v>43667</v>
      </c>
      <c r="B868" s="36">
        <v>3.6813615306106447E-2</v>
      </c>
      <c r="C868" s="36">
        <v>2.3710992473759275E-2</v>
      </c>
      <c r="D868" s="36">
        <v>2.0885398552918648E-2</v>
      </c>
      <c r="E868" s="36">
        <v>3.2293606817970159E-2</v>
      </c>
      <c r="F868" s="36">
        <v>1.3287132971698271E-2</v>
      </c>
      <c r="G868" s="36">
        <v>8.0163757621337067E-2</v>
      </c>
      <c r="H868" s="36">
        <f ca="1">Tabel_Core.accdb3[[#This Row],[Indicator]]-SUM(Tabel_Core.accdb3[[#This Row],[Money market]:[Banking sector]])</f>
        <v>-0.13352727313157697</v>
      </c>
    </row>
    <row r="869" spans="1:8" x14ac:dyDescent="0.25">
      <c r="A869" s="4">
        <v>43674</v>
      </c>
      <c r="B869" s="36">
        <v>3.4392908487922785E-2</v>
      </c>
      <c r="C869" s="36">
        <v>2.6264547062046187E-2</v>
      </c>
      <c r="D869" s="36">
        <v>2.2611354297744572E-2</v>
      </c>
      <c r="E869" s="36">
        <v>3.0927415882496249E-2</v>
      </c>
      <c r="F869" s="36">
        <v>1.556485233178973E-2</v>
      </c>
      <c r="G869" s="36">
        <v>7.9944127222965344E-2</v>
      </c>
      <c r="H869" s="36">
        <f ca="1">Tabel_Core.accdb3[[#This Row],[Indicator]]-SUM(Tabel_Core.accdb3[[#This Row],[Money market]:[Banking sector]])</f>
        <v>-0.14091938830911929</v>
      </c>
    </row>
    <row r="870" spans="1:8" x14ac:dyDescent="0.25">
      <c r="A870" s="4">
        <v>43681</v>
      </c>
      <c r="B870" s="36">
        <v>3.4889196384556467E-2</v>
      </c>
      <c r="C870" s="36">
        <v>2.6870730343006494E-2</v>
      </c>
      <c r="D870" s="36">
        <v>2.3417020577772917E-2</v>
      </c>
      <c r="E870" s="36">
        <v>3.363385149082234E-2</v>
      </c>
      <c r="F870" s="36">
        <v>1.9536537348002668E-2</v>
      </c>
      <c r="G870" s="36">
        <v>7.8156476610642414E-2</v>
      </c>
      <c r="H870" s="36">
        <f ca="1">Tabel_Core.accdb3[[#This Row],[Indicator]]-SUM(Tabel_Core.accdb3[[#This Row],[Money market]:[Banking sector]])</f>
        <v>-0.14672541998569039</v>
      </c>
    </row>
    <row r="871" spans="1:8" x14ac:dyDescent="0.25">
      <c r="A871" s="4">
        <v>43688</v>
      </c>
      <c r="B871" s="36">
        <v>4.0183496264473192E-2</v>
      </c>
      <c r="C871" s="36">
        <v>2.7457489200510853E-2</v>
      </c>
      <c r="D871" s="36">
        <v>2.6723712948563606E-2</v>
      </c>
      <c r="E871" s="36">
        <v>4.1879486708439273E-2</v>
      </c>
      <c r="F871" s="36">
        <v>3.0215030019996311E-2</v>
      </c>
      <c r="G871" s="36">
        <v>8.1251841515399353E-2</v>
      </c>
      <c r="H871" s="36">
        <f ca="1">Tabel_Core.accdb3[[#This Row],[Indicator]]-SUM(Tabel_Core.accdb3[[#This Row],[Money market]:[Banking sector]])</f>
        <v>-0.16734406412843622</v>
      </c>
    </row>
    <row r="872" spans="1:8" x14ac:dyDescent="0.25">
      <c r="A872" s="4">
        <v>43695</v>
      </c>
      <c r="B872" s="36">
        <v>4.9719821966813162E-2</v>
      </c>
      <c r="C872" s="36">
        <v>3.1424630271752046E-2</v>
      </c>
      <c r="D872" s="36">
        <v>3.1196356925741048E-2</v>
      </c>
      <c r="E872" s="36">
        <v>5.8895447477846023E-2</v>
      </c>
      <c r="F872" s="36">
        <v>3.5109660590040982E-2</v>
      </c>
      <c r="G872" s="36">
        <v>8.7982443196085572E-2</v>
      </c>
      <c r="H872" s="36">
        <f ca="1">Tabel_Core.accdb3[[#This Row],[Indicator]]-SUM(Tabel_Core.accdb3[[#This Row],[Money market]:[Banking sector]])</f>
        <v>-0.19488871649465253</v>
      </c>
    </row>
    <row r="873" spans="1:8" x14ac:dyDescent="0.25">
      <c r="A873" s="4">
        <v>43702</v>
      </c>
      <c r="B873" s="36">
        <v>5.5550414314344307E-2</v>
      </c>
      <c r="C873" s="36">
        <v>3.6626711275663852E-2</v>
      </c>
      <c r="D873" s="36">
        <v>3.4401693526087317E-2</v>
      </c>
      <c r="E873" s="36">
        <v>6.4147812596776349E-2</v>
      </c>
      <c r="F873" s="36">
        <v>3.9290168747243552E-2</v>
      </c>
      <c r="G873" s="36">
        <v>8.8676178751501328E-2</v>
      </c>
      <c r="H873" s="36">
        <f ca="1">Tabel_Core.accdb3[[#This Row],[Indicator]]-SUM(Tabel_Core.accdb3[[#This Row],[Money market]:[Banking sector]])</f>
        <v>-0.20759215058292807</v>
      </c>
    </row>
    <row r="874" spans="1:8" x14ac:dyDescent="0.25">
      <c r="A874" s="4">
        <v>43709</v>
      </c>
      <c r="B874" s="36">
        <v>5.4410462661897196E-2</v>
      </c>
      <c r="C874" s="36">
        <v>3.7224979030733941E-2</v>
      </c>
      <c r="D874" s="36">
        <v>3.3327611449184724E-2</v>
      </c>
      <c r="E874" s="36">
        <v>6.2842334370894801E-2</v>
      </c>
      <c r="F874" s="36">
        <v>3.7983153888659943E-2</v>
      </c>
      <c r="G874" s="36">
        <v>8.9708626972311453E-2</v>
      </c>
      <c r="H874" s="36">
        <f ca="1">Tabel_Core.accdb3[[#This Row],[Indicator]]-SUM(Tabel_Core.accdb3[[#This Row],[Money market]:[Banking sector]])</f>
        <v>-0.20667624304988763</v>
      </c>
    </row>
    <row r="875" spans="1:8" x14ac:dyDescent="0.25">
      <c r="A875" s="4">
        <v>43716</v>
      </c>
      <c r="B875" s="36">
        <v>5.3835963195041227E-2</v>
      </c>
      <c r="C875" s="36">
        <v>4.0916280482028028E-2</v>
      </c>
      <c r="D875" s="36">
        <v>3.3832582515531423E-2</v>
      </c>
      <c r="E875" s="36">
        <v>5.8805417280431739E-2</v>
      </c>
      <c r="F875" s="36">
        <v>3.5654987039285671E-2</v>
      </c>
      <c r="G875" s="36">
        <v>9.4609922567781932E-2</v>
      </c>
      <c r="H875" s="36">
        <f ca="1">Tabel_Core.accdb3[[#This Row],[Indicator]]-SUM(Tabel_Core.accdb3[[#This Row],[Money market]:[Banking sector]])</f>
        <v>-0.20998322669001759</v>
      </c>
    </row>
    <row r="876" spans="1:8" x14ac:dyDescent="0.25">
      <c r="A876" s="4">
        <v>43723</v>
      </c>
      <c r="B876" s="36">
        <v>5.3028895518585986E-2</v>
      </c>
      <c r="C876" s="36">
        <v>4.4448424002657569E-2</v>
      </c>
      <c r="D876" s="36">
        <v>3.3500130750300013E-2</v>
      </c>
      <c r="E876" s="36">
        <v>5.3133415391307219E-2</v>
      </c>
      <c r="F876" s="36">
        <v>3.3722420832314311E-2</v>
      </c>
      <c r="G876" s="36">
        <v>9.5902937834154461E-2</v>
      </c>
      <c r="H876" s="36">
        <f ca="1">Tabel_Core.accdb3[[#This Row],[Indicator]]-SUM(Tabel_Core.accdb3[[#This Row],[Money market]:[Banking sector]])</f>
        <v>-0.20767843329214758</v>
      </c>
    </row>
    <row r="877" spans="1:8" x14ac:dyDescent="0.25">
      <c r="A877" s="4">
        <v>43730</v>
      </c>
      <c r="B877" s="36">
        <v>4.899631124829304E-2</v>
      </c>
      <c r="C877" s="36">
        <v>3.8480714378173575E-2</v>
      </c>
      <c r="D877" s="36">
        <v>2.860130010193869E-2</v>
      </c>
      <c r="E877" s="36">
        <v>5.1089026035667028E-2</v>
      </c>
      <c r="F877" s="36">
        <v>3.0799212003680534E-2</v>
      </c>
      <c r="G877" s="36">
        <v>9.2792188158114242E-2</v>
      </c>
      <c r="H877" s="36">
        <f ca="1">Tabel_Core.accdb3[[#This Row],[Indicator]]-SUM(Tabel_Core.accdb3[[#This Row],[Money market]:[Banking sector]])</f>
        <v>-0.19276612942928104</v>
      </c>
    </row>
    <row r="878" spans="1:8" x14ac:dyDescent="0.25">
      <c r="A878" s="4">
        <v>43737</v>
      </c>
      <c r="B878" s="36">
        <v>4.7550494910058319E-2</v>
      </c>
      <c r="C878" s="36">
        <v>4.0346260430186368E-2</v>
      </c>
      <c r="D878" s="36">
        <v>2.9334338710372939E-2</v>
      </c>
      <c r="E878" s="36">
        <v>4.3546002192783255E-2</v>
      </c>
      <c r="F878" s="36">
        <v>2.7599531791934306E-2</v>
      </c>
      <c r="G878" s="36">
        <v>8.9816777047109275E-2</v>
      </c>
      <c r="H878" s="36">
        <f ca="1">Tabel_Core.accdb3[[#This Row],[Indicator]]-SUM(Tabel_Core.accdb3[[#This Row],[Money market]:[Banking sector]])</f>
        <v>-0.18309241526232783</v>
      </c>
    </row>
    <row r="879" spans="1:8" x14ac:dyDescent="0.25">
      <c r="A879" s="4">
        <v>43744</v>
      </c>
      <c r="B879" s="36">
        <v>4.5893052448296293E-2</v>
      </c>
      <c r="C879" s="36">
        <v>3.9466716990925285E-2</v>
      </c>
      <c r="D879" s="36">
        <v>2.6176782289183541E-2</v>
      </c>
      <c r="E879" s="36">
        <v>4.5986839335251294E-2</v>
      </c>
      <c r="F879" s="36">
        <v>2.1914857438721892E-2</v>
      </c>
      <c r="G879" s="36">
        <v>8.3797246490341648E-2</v>
      </c>
      <c r="H879" s="36">
        <f ca="1">Tabel_Core.accdb3[[#This Row],[Indicator]]-SUM(Tabel_Core.accdb3[[#This Row],[Money market]:[Banking sector]])</f>
        <v>-0.17144939009612736</v>
      </c>
    </row>
    <row r="880" spans="1:8" x14ac:dyDescent="0.25">
      <c r="A880" s="4">
        <v>43751</v>
      </c>
      <c r="B880" s="36">
        <v>4.1333857708896284E-2</v>
      </c>
      <c r="C880" s="36">
        <v>3.5043270547815003E-2</v>
      </c>
      <c r="D880" s="36">
        <v>2.6244349503134486E-2</v>
      </c>
      <c r="E880" s="36">
        <v>3.961385006590204E-2</v>
      </c>
      <c r="F880" s="36">
        <v>2.5330164483257644E-2</v>
      </c>
      <c r="G880" s="36">
        <v>7.7230339850715382E-2</v>
      </c>
      <c r="H880" s="36">
        <f ca="1">Tabel_Core.accdb3[[#This Row],[Indicator]]-SUM(Tabel_Core.accdb3[[#This Row],[Money market]:[Banking sector]])</f>
        <v>-0.16212811674192826</v>
      </c>
    </row>
    <row r="881" spans="1:8" x14ac:dyDescent="0.25">
      <c r="A881" s="4">
        <v>43758</v>
      </c>
      <c r="B881" s="36">
        <v>4.1070812592444397E-2</v>
      </c>
      <c r="C881" s="36">
        <v>3.7096057533785171E-2</v>
      </c>
      <c r="D881" s="36">
        <v>2.8025153453996691E-2</v>
      </c>
      <c r="E881" s="36">
        <v>3.9723321071304038E-2</v>
      </c>
      <c r="F881" s="36">
        <v>2.3549280456751059E-2</v>
      </c>
      <c r="G881" s="36">
        <v>7.4249940525482658E-2</v>
      </c>
      <c r="H881" s="36">
        <f ca="1">Tabel_Core.accdb3[[#This Row],[Indicator]]-SUM(Tabel_Core.accdb3[[#This Row],[Money market]:[Banking sector]])</f>
        <v>-0.16157294044887527</v>
      </c>
    </row>
    <row r="882" spans="1:8" x14ac:dyDescent="0.25">
      <c r="A882" s="4">
        <v>43765</v>
      </c>
      <c r="B882" s="36">
        <v>4.1085918734049098E-2</v>
      </c>
      <c r="C882" s="36">
        <v>3.6382854830679281E-2</v>
      </c>
      <c r="D882" s="36">
        <v>2.7616804085171101E-2</v>
      </c>
      <c r="E882" s="36">
        <v>4.2084656690165728E-2</v>
      </c>
      <c r="F882" s="36">
        <v>2.0380616707987645E-2</v>
      </c>
      <c r="G882" s="36">
        <v>7.7910275063372642E-2</v>
      </c>
      <c r="H882" s="36">
        <f ca="1">Tabel_Core.accdb3[[#This Row],[Indicator]]-SUM(Tabel_Core.accdb3[[#This Row],[Money market]:[Banking sector]])</f>
        <v>-0.16328928864332728</v>
      </c>
    </row>
    <row r="883" spans="1:8" x14ac:dyDescent="0.25">
      <c r="A883" s="4">
        <v>43772</v>
      </c>
      <c r="B883" s="36">
        <v>3.7890120379359668E-2</v>
      </c>
      <c r="C883" s="36">
        <v>3.4709068152483105E-2</v>
      </c>
      <c r="D883" s="36">
        <v>2.7751661549962461E-2</v>
      </c>
      <c r="E883" s="36">
        <v>3.8071477192173554E-2</v>
      </c>
      <c r="F883" s="36">
        <v>2.0328455403930048E-2</v>
      </c>
      <c r="G883" s="36">
        <v>7.5556073123509593E-2</v>
      </c>
      <c r="H883" s="36">
        <f ca="1">Tabel_Core.accdb3[[#This Row],[Indicator]]-SUM(Tabel_Core.accdb3[[#This Row],[Money market]:[Banking sector]])</f>
        <v>-0.1585266150426991</v>
      </c>
    </row>
    <row r="884" spans="1:8" x14ac:dyDescent="0.25">
      <c r="A884" s="4">
        <v>43779</v>
      </c>
      <c r="B884" s="36">
        <v>3.5621095334471935E-2</v>
      </c>
      <c r="C884" s="36">
        <v>3.3950188823428477E-2</v>
      </c>
      <c r="D884" s="36">
        <v>2.6281506262256265E-2</v>
      </c>
      <c r="E884" s="36">
        <v>4.0586737328141019E-2</v>
      </c>
      <c r="F884" s="36">
        <v>1.3703615276176338E-2</v>
      </c>
      <c r="G884" s="36">
        <v>6.8884605795566045E-2</v>
      </c>
      <c r="H884" s="36">
        <f ca="1">Tabel_Core.accdb3[[#This Row],[Indicator]]-SUM(Tabel_Core.accdb3[[#This Row],[Money market]:[Banking sector]])</f>
        <v>-0.1477855581510962</v>
      </c>
    </row>
    <row r="885" spans="1:8" x14ac:dyDescent="0.25">
      <c r="A885" s="4">
        <v>43786</v>
      </c>
      <c r="B885" s="36">
        <v>3.3613900664247902E-2</v>
      </c>
      <c r="C885" s="36">
        <v>3.2054218377456062E-2</v>
      </c>
      <c r="D885" s="36">
        <v>2.5759040744939014E-2</v>
      </c>
      <c r="E885" s="36">
        <v>3.8660133663704181E-2</v>
      </c>
      <c r="F885" s="36">
        <v>1.0535436102406754E-2</v>
      </c>
      <c r="G885" s="36">
        <v>6.7283307338417087E-2</v>
      </c>
      <c r="H885" s="36">
        <f ca="1">Tabel_Core.accdb3[[#This Row],[Indicator]]-SUM(Tabel_Core.accdb3[[#This Row],[Money market]:[Banking sector]])</f>
        <v>-0.1406782355626752</v>
      </c>
    </row>
    <row r="886" spans="1:8" x14ac:dyDescent="0.25">
      <c r="A886" s="4">
        <v>43793</v>
      </c>
      <c r="B886" s="36">
        <v>3.5059489142454561E-2</v>
      </c>
      <c r="C886" s="36">
        <v>3.3220715392255656E-2</v>
      </c>
      <c r="D886" s="36">
        <v>2.5419860085010303E-2</v>
      </c>
      <c r="E886" s="36">
        <v>4.7603685517283764E-2</v>
      </c>
      <c r="F886" s="36">
        <v>1.0314718810479354E-2</v>
      </c>
      <c r="G886" s="36">
        <v>6.1916441187969871E-2</v>
      </c>
      <c r="H886" s="36">
        <f ca="1">Tabel_Core.accdb3[[#This Row],[Indicator]]-SUM(Tabel_Core.accdb3[[#This Row],[Money market]:[Banking sector]])</f>
        <v>-0.14341593185054441</v>
      </c>
    </row>
    <row r="887" spans="1:8" x14ac:dyDescent="0.25">
      <c r="A887" s="4">
        <v>43800</v>
      </c>
      <c r="B887" s="36">
        <v>3.4698571506823636E-2</v>
      </c>
      <c r="C887" s="36">
        <v>3.2072714165349764E-2</v>
      </c>
      <c r="D887" s="36">
        <v>2.2295999451366389E-2</v>
      </c>
      <c r="E887" s="36">
        <v>4.7414338243428694E-2</v>
      </c>
      <c r="F887" s="36">
        <v>1.1077149707790238E-2</v>
      </c>
      <c r="G887" s="36">
        <v>5.785975837225845E-2</v>
      </c>
      <c r="H887" s="36">
        <f ca="1">Tabel_Core.accdb3[[#This Row],[Indicator]]-SUM(Tabel_Core.accdb3[[#This Row],[Money market]:[Banking sector]])</f>
        <v>-0.13602138843336992</v>
      </c>
    </row>
    <row r="888" spans="1:8" x14ac:dyDescent="0.25">
      <c r="A888" s="4">
        <v>43807</v>
      </c>
      <c r="B888" s="36">
        <v>3.3616851598484529E-2</v>
      </c>
      <c r="C888" s="36">
        <v>3.178202080959272E-2</v>
      </c>
      <c r="D888" s="36">
        <v>2.2306885110264216E-2</v>
      </c>
      <c r="E888" s="36">
        <v>4.0029397683060311E-2</v>
      </c>
      <c r="F888" s="36">
        <v>1.14142207094302E-2</v>
      </c>
      <c r="G888" s="36">
        <v>5.6073679933565809E-2</v>
      </c>
      <c r="H888" s="36">
        <f ca="1">Tabel_Core.accdb3[[#This Row],[Indicator]]-SUM(Tabel_Core.accdb3[[#This Row],[Money market]:[Banking sector]])</f>
        <v>-0.12798935264742872</v>
      </c>
    </row>
    <row r="889" spans="1:8" x14ac:dyDescent="0.25">
      <c r="A889" s="4">
        <v>43814</v>
      </c>
      <c r="B889" s="36">
        <v>3.4580003207245837E-2</v>
      </c>
      <c r="C889" s="36">
        <v>3.2604063963497125E-2</v>
      </c>
      <c r="D889" s="36">
        <v>2.2284898967931753E-2</v>
      </c>
      <c r="E889" s="36">
        <v>3.5532620333003404E-2</v>
      </c>
      <c r="F889" s="36">
        <v>1.6228951760640369E-2</v>
      </c>
      <c r="G889" s="36">
        <v>5.8177695998574738E-2</v>
      </c>
      <c r="H889" s="36">
        <f ca="1">Tabel_Core.accdb3[[#This Row],[Indicator]]-SUM(Tabel_Core.accdb3[[#This Row],[Money market]:[Banking sector]])</f>
        <v>-0.13024822781640158</v>
      </c>
    </row>
    <row r="890" spans="1:8" x14ac:dyDescent="0.25">
      <c r="A890" s="4">
        <v>43821</v>
      </c>
      <c r="B890" s="36">
        <v>3.5989413069484028E-2</v>
      </c>
      <c r="C890" s="36">
        <v>3.1482501861407101E-2</v>
      </c>
      <c r="D890" s="36">
        <v>2.4636538611566998E-2</v>
      </c>
      <c r="E890" s="36">
        <v>3.1292332478292564E-2</v>
      </c>
      <c r="F890" s="36">
        <v>2.2471494061621952E-2</v>
      </c>
      <c r="G890" s="36">
        <v>6.5764965886020516E-2</v>
      </c>
      <c r="H890" s="36">
        <f ca="1">Tabel_Core.accdb3[[#This Row],[Indicator]]-SUM(Tabel_Core.accdb3[[#This Row],[Money market]:[Banking sector]])</f>
        <v>-0.13965841982942509</v>
      </c>
    </row>
    <row r="891" spans="1:8" x14ac:dyDescent="0.25">
      <c r="A891" s="4">
        <v>43828</v>
      </c>
      <c r="B891" s="36">
        <v>3.4170719079930356E-2</v>
      </c>
      <c r="C891" s="36">
        <v>3.1603904115209996E-2</v>
      </c>
      <c r="D891" s="36">
        <v>2.4011491169582656E-2</v>
      </c>
      <c r="E891" s="36">
        <v>2.2500663248572646E-2</v>
      </c>
      <c r="F891" s="36">
        <v>1.9151003817392792E-2</v>
      </c>
      <c r="G891" s="36">
        <v>6.4731416171360759E-2</v>
      </c>
      <c r="H891" s="36">
        <f ca="1">Tabel_Core.accdb3[[#This Row],[Indicator]]-SUM(Tabel_Core.accdb3[[#This Row],[Money market]:[Banking sector]])</f>
        <v>-0.12782775944218849</v>
      </c>
    </row>
    <row r="892" spans="1:8" x14ac:dyDescent="0.25">
      <c r="A892" s="4">
        <v>43835</v>
      </c>
      <c r="B892" s="36">
        <v>3.4033224119092376E-2</v>
      </c>
      <c r="C892" s="36">
        <v>3.2377023355684015E-2</v>
      </c>
      <c r="D892" s="36">
        <v>2.5423223530283319E-2</v>
      </c>
      <c r="E892" s="36">
        <v>2.2826350258943487E-2</v>
      </c>
      <c r="F892" s="36">
        <v>1.9762641975679587E-2</v>
      </c>
      <c r="G892" s="36">
        <v>6.6950847983881775E-2</v>
      </c>
      <c r="H892" s="36">
        <f ca="1">Tabel_Core.accdb3[[#This Row],[Indicator]]-SUM(Tabel_Core.accdb3[[#This Row],[Money market]:[Banking sector]])</f>
        <v>-0.1333068629853798</v>
      </c>
    </row>
    <row r="893" spans="1:8" x14ac:dyDescent="0.25">
      <c r="A893" s="4">
        <v>43842</v>
      </c>
      <c r="B893" s="36">
        <v>3.3185374661151443E-2</v>
      </c>
      <c r="C893" s="36">
        <v>2.9947075134502156E-2</v>
      </c>
      <c r="D893" s="36">
        <v>2.5564101000875049E-2</v>
      </c>
      <c r="E893" s="36">
        <v>2.4833237274806099E-2</v>
      </c>
      <c r="F893" s="36">
        <v>1.7661359363683356E-2</v>
      </c>
      <c r="G893" s="36">
        <v>6.5813030911865106E-2</v>
      </c>
      <c r="H893" s="36">
        <f ca="1">Tabel_Core.accdb3[[#This Row],[Indicator]]-SUM(Tabel_Core.accdb3[[#This Row],[Money market]:[Banking sector]])</f>
        <v>-0.13063342902458031</v>
      </c>
    </row>
    <row r="894" spans="1:8" x14ac:dyDescent="0.25">
      <c r="A894" s="4">
        <v>43849</v>
      </c>
      <c r="B894" s="36">
        <v>2.9873773538868321E-2</v>
      </c>
      <c r="C894" s="36">
        <v>2.5741685974194146E-2</v>
      </c>
      <c r="D894" s="36">
        <v>2.1941957224648204E-2</v>
      </c>
      <c r="E894" s="36">
        <v>2.0510038997211121E-2</v>
      </c>
      <c r="F894" s="36">
        <v>1.2997301913841311E-2</v>
      </c>
      <c r="G894" s="36">
        <v>5.4852917292574022E-2</v>
      </c>
      <c r="H894" s="36">
        <f ca="1">Tabel_Core.accdb3[[#This Row],[Indicator]]-SUM(Tabel_Core.accdb3[[#This Row],[Money market]:[Banking sector]])</f>
        <v>-0.10617012786360049</v>
      </c>
    </row>
    <row r="895" spans="1:8" x14ac:dyDescent="0.25">
      <c r="A895" s="4">
        <v>43856</v>
      </c>
      <c r="B895" s="36">
        <v>3.1926401755167325E-2</v>
      </c>
      <c r="C895" s="36">
        <v>2.2897577213620419E-2</v>
      </c>
      <c r="D895" s="36">
        <v>2.2346390466657193E-2</v>
      </c>
      <c r="E895" s="36">
        <v>2.3470641089694662E-2</v>
      </c>
      <c r="F895" s="36">
        <v>1.3744417347277197E-2</v>
      </c>
      <c r="G895" s="36">
        <v>5.1383859606130976E-2</v>
      </c>
      <c r="H895" s="36">
        <f ca="1">Tabel_Core.accdb3[[#This Row],[Indicator]]-SUM(Tabel_Core.accdb3[[#This Row],[Money market]:[Banking sector]])</f>
        <v>-0.10191648396821311</v>
      </c>
    </row>
    <row r="896" spans="1:8" x14ac:dyDescent="0.25">
      <c r="A896" s="4">
        <v>43863</v>
      </c>
      <c r="B896" s="36">
        <v>4.4199623821316175E-2</v>
      </c>
      <c r="C896" s="36">
        <v>2.1767462413238122E-2</v>
      </c>
      <c r="D896" s="36">
        <v>2.2503320653633613E-2</v>
      </c>
      <c r="E896" s="36">
        <v>3.473584850129606E-2</v>
      </c>
      <c r="F896" s="36">
        <v>1.2915489499001977E-2</v>
      </c>
      <c r="G896" s="36">
        <v>5.8526479002407802E-2</v>
      </c>
      <c r="H896" s="36">
        <f ca="1">Tabel_Core.accdb3[[#This Row],[Indicator]]-SUM(Tabel_Core.accdb3[[#This Row],[Money market]:[Banking sector]])</f>
        <v>-0.10624897624826141</v>
      </c>
    </row>
    <row r="897" spans="1:8" x14ac:dyDescent="0.25">
      <c r="A897" s="4">
        <v>43870</v>
      </c>
      <c r="B897" s="36">
        <v>6.1363346452999755E-2</v>
      </c>
      <c r="C897" s="36">
        <v>2.3817016997758362E-2</v>
      </c>
      <c r="D897" s="36">
        <v>2.4838908727352782E-2</v>
      </c>
      <c r="E897" s="36">
        <v>5.0564961187397187E-2</v>
      </c>
      <c r="F897" s="36">
        <v>1.9801564248113766E-2</v>
      </c>
      <c r="G897" s="36">
        <v>7.1643338835746972E-2</v>
      </c>
      <c r="H897" s="36">
        <f ca="1">Tabel_Core.accdb3[[#This Row],[Indicator]]-SUM(Tabel_Core.accdb3[[#This Row],[Money market]:[Banking sector]])</f>
        <v>-0.12930244354336931</v>
      </c>
    </row>
    <row r="898" spans="1:8" x14ac:dyDescent="0.25">
      <c r="A898" s="4">
        <v>43877</v>
      </c>
      <c r="B898" s="36">
        <v>6.8416877110186708E-2</v>
      </c>
      <c r="C898" s="36">
        <v>2.5763843947627322E-2</v>
      </c>
      <c r="D898" s="36">
        <v>2.5068645556610647E-2</v>
      </c>
      <c r="E898" s="36">
        <v>5.6060925115825583E-2</v>
      </c>
      <c r="F898" s="36">
        <v>2.4787907906186121E-2</v>
      </c>
      <c r="G898" s="36">
        <v>7.4225555270598265E-2</v>
      </c>
      <c r="H898" s="36">
        <f ca="1">Tabel_Core.accdb3[[#This Row],[Indicator]]-SUM(Tabel_Core.accdb3[[#This Row],[Money market]:[Banking sector]])</f>
        <v>-0.13749000068666123</v>
      </c>
    </row>
    <row r="899" spans="1:8" x14ac:dyDescent="0.25">
      <c r="A899" s="4">
        <v>43884</v>
      </c>
      <c r="B899" s="36">
        <v>7.4743684226150658E-2</v>
      </c>
      <c r="C899" s="36">
        <v>2.7095424047557593E-2</v>
      </c>
      <c r="D899" s="36">
        <v>2.5663295243621299E-2</v>
      </c>
      <c r="E899" s="36">
        <v>6.2844052165881764E-2</v>
      </c>
      <c r="F899" s="36">
        <v>2.934793113425847E-2</v>
      </c>
      <c r="G899" s="36">
        <v>8.0690555099150199E-2</v>
      </c>
      <c r="H899" s="36">
        <f ca="1">Tabel_Core.accdb3[[#This Row],[Indicator]]-SUM(Tabel_Core.accdb3[[#This Row],[Money market]:[Banking sector]])</f>
        <v>-0.15089757346431867</v>
      </c>
    </row>
    <row r="900" spans="1:8" x14ac:dyDescent="0.25">
      <c r="A900" s="4">
        <v>43891</v>
      </c>
      <c r="B900" s="36">
        <v>8.6835579058198609E-2</v>
      </c>
      <c r="C900" s="36">
        <v>3.1422300333582495E-2</v>
      </c>
      <c r="D900" s="36">
        <v>2.8465752956904365E-2</v>
      </c>
      <c r="E900" s="36">
        <v>7.7766015523936971E-2</v>
      </c>
      <c r="F900" s="36">
        <v>3.6439554159653165E-2</v>
      </c>
      <c r="G900" s="36">
        <v>7.711379269218982E-2</v>
      </c>
      <c r="H900" s="36">
        <f ca="1">Tabel_Core.accdb3[[#This Row],[Indicator]]-SUM(Tabel_Core.accdb3[[#This Row],[Money market]:[Banking sector]])</f>
        <v>-0.1643718366080682</v>
      </c>
    </row>
    <row r="901" spans="1:8" x14ac:dyDescent="0.25">
      <c r="A901" s="4">
        <v>43898</v>
      </c>
      <c r="B901" s="36">
        <v>0.10872890414305755</v>
      </c>
      <c r="C901" s="36">
        <v>3.4909915724002698E-2</v>
      </c>
      <c r="D901" s="36">
        <v>3.3854240590633085E-2</v>
      </c>
      <c r="E901" s="36">
        <v>9.3124887361968889E-2</v>
      </c>
      <c r="F901" s="36">
        <v>4.4492399457035925E-2</v>
      </c>
      <c r="G901" s="36">
        <v>8.6606400851378232E-2</v>
      </c>
      <c r="H901" s="36">
        <f ca="1">Tabel_Core.accdb3[[#This Row],[Indicator]]-SUM(Tabel_Core.accdb3[[#This Row],[Money market]:[Banking sector]])</f>
        <v>-0.18425893984196126</v>
      </c>
    </row>
    <row r="902" spans="1:8" x14ac:dyDescent="0.25">
      <c r="A902" s="4">
        <v>43905</v>
      </c>
      <c r="B902" s="36">
        <v>0.18901654328921497</v>
      </c>
      <c r="C902" s="36">
        <v>4.9299615001593314E-2</v>
      </c>
      <c r="D902" s="36">
        <v>5.2079493819092812E-2</v>
      </c>
      <c r="E902" s="36">
        <v>0.12846864370121192</v>
      </c>
      <c r="F902" s="36">
        <v>6.7541722519780981E-2</v>
      </c>
      <c r="G902" s="36">
        <v>0.12613746383803198</v>
      </c>
      <c r="H902" s="36">
        <f ca="1">Tabel_Core.accdb3[[#This Row],[Indicator]]-SUM(Tabel_Core.accdb3[[#This Row],[Money market]:[Banking sector]])</f>
        <v>-0.23451039559049602</v>
      </c>
    </row>
    <row r="903" spans="1:8" x14ac:dyDescent="0.25">
      <c r="A903" s="4">
        <v>43912</v>
      </c>
      <c r="B903" s="36">
        <v>0.27206837621501651</v>
      </c>
      <c r="C903" s="36">
        <v>6.1363418185262572E-2</v>
      </c>
      <c r="D903" s="36">
        <v>7.0935623137192955E-2</v>
      </c>
      <c r="E903" s="36">
        <v>0.15783235422167152</v>
      </c>
      <c r="F903" s="36">
        <v>9.0535849439715418E-2</v>
      </c>
      <c r="G903" s="36">
        <v>0.15436003086032446</v>
      </c>
      <c r="H903" s="36">
        <f ca="1">Tabel_Core.accdb3[[#This Row],[Indicator]]-SUM(Tabel_Core.accdb3[[#This Row],[Money market]:[Banking sector]])</f>
        <v>-0.26295889962915048</v>
      </c>
    </row>
    <row r="904" spans="1:8" x14ac:dyDescent="0.25">
      <c r="A904" s="4">
        <v>43919</v>
      </c>
      <c r="B904" s="36">
        <v>0.35644837121549555</v>
      </c>
      <c r="C904" s="36">
        <v>7.3209645372891735E-2</v>
      </c>
      <c r="D904" s="36">
        <v>8.4568878083595436E-2</v>
      </c>
      <c r="E904" s="36">
        <v>0.16786930154208141</v>
      </c>
      <c r="F904" s="36">
        <v>0.10709812371850777</v>
      </c>
      <c r="G904" s="36">
        <v>0.18383400913224496</v>
      </c>
      <c r="H904" s="36">
        <f ca="1">Tabel_Core.accdb3[[#This Row],[Indicator]]-SUM(Tabel_Core.accdb3[[#This Row],[Money market]:[Banking sector]])</f>
        <v>-0.26013158663382585</v>
      </c>
    </row>
    <row r="905" spans="1:8" x14ac:dyDescent="0.25">
      <c r="A905" s="4">
        <v>43926</v>
      </c>
      <c r="B905" s="36">
        <v>0.40448647634553248</v>
      </c>
      <c r="C905" s="36">
        <v>8.1306808056659491E-2</v>
      </c>
      <c r="D905" s="36">
        <v>8.9057641055863085E-2</v>
      </c>
      <c r="E905" s="36">
        <v>0.16084265029867553</v>
      </c>
      <c r="F905" s="36">
        <v>0.11174183415760285</v>
      </c>
      <c r="G905" s="36">
        <v>0.19096745891160957</v>
      </c>
      <c r="H905" s="36">
        <f ca="1">Tabel_Core.accdb3[[#This Row],[Indicator]]-SUM(Tabel_Core.accdb3[[#This Row],[Money market]:[Banking sector]])</f>
        <v>-0.22942991613487806</v>
      </c>
    </row>
    <row r="906" spans="1:8" x14ac:dyDescent="0.25">
      <c r="A906" s="4">
        <v>43933</v>
      </c>
      <c r="B906" s="36">
        <v>0.3589270915067827</v>
      </c>
      <c r="C906" s="36">
        <v>7.0521185837372519E-2</v>
      </c>
      <c r="D906" s="36">
        <v>7.9340658962362878E-2</v>
      </c>
      <c r="E906" s="36">
        <v>0.12481633227267425</v>
      </c>
      <c r="F906" s="36">
        <v>8.9737716919734853E-2</v>
      </c>
      <c r="G906" s="36">
        <v>0.1673702763991099</v>
      </c>
      <c r="H906" s="36">
        <f ca="1">Tabel_Core.accdb3[[#This Row],[Indicator]]-SUM(Tabel_Core.accdb3[[#This Row],[Money market]:[Banking sector]])</f>
        <v>-0.17285907888447172</v>
      </c>
    </row>
    <row r="907" spans="1:8" x14ac:dyDescent="0.25">
      <c r="A907" s="4">
        <v>43940</v>
      </c>
      <c r="B907" s="36">
        <v>0.33081683679564222</v>
      </c>
      <c r="C907" s="36">
        <v>6.7917765702636274E-2</v>
      </c>
      <c r="D907" s="36">
        <v>6.9468107390084716E-2</v>
      </c>
      <c r="E907" s="36">
        <v>0.10793205440558075</v>
      </c>
      <c r="F907" s="36">
        <v>7.1765744476391807E-2</v>
      </c>
      <c r="G907" s="36">
        <v>0.16076394959593665</v>
      </c>
      <c r="H907" s="36">
        <f ca="1">Tabel_Core.accdb3[[#This Row],[Indicator]]-SUM(Tabel_Core.accdb3[[#This Row],[Money market]:[Banking sector]])</f>
        <v>-0.14703078477498799</v>
      </c>
    </row>
    <row r="908" spans="1:8" x14ac:dyDescent="0.25">
      <c r="A908" s="4">
        <v>43947</v>
      </c>
      <c r="B908" s="36">
        <v>0.26929856080592407</v>
      </c>
      <c r="C908" s="36">
        <v>5.396311030406406E-2</v>
      </c>
      <c r="D908" s="36">
        <v>5.441761089134034E-2</v>
      </c>
      <c r="E908" s="36">
        <v>8.411329180331871E-2</v>
      </c>
      <c r="F908" s="36">
        <v>5.6804504712473322E-2</v>
      </c>
      <c r="G908" s="36">
        <v>0.14145218131720666</v>
      </c>
      <c r="H908" s="36">
        <f ca="1">Tabel_Core.accdb3[[#This Row],[Indicator]]-SUM(Tabel_Core.accdb3[[#This Row],[Money market]:[Banking sector]])</f>
        <v>-0.12145213822247902</v>
      </c>
    </row>
    <row r="909" spans="1:8" x14ac:dyDescent="0.25">
      <c r="A909" s="4">
        <v>43954</v>
      </c>
      <c r="B909" s="36">
        <v>0.24201908916059275</v>
      </c>
      <c r="C909" s="36">
        <v>4.7924031953467387E-2</v>
      </c>
      <c r="D909" s="36">
        <v>4.9568520630682449E-2</v>
      </c>
      <c r="E909" s="36">
        <v>7.8873687300265047E-2</v>
      </c>
      <c r="F909" s="36">
        <v>4.7817915479226897E-2</v>
      </c>
      <c r="G909" s="36">
        <v>0.13391031603479753</v>
      </c>
      <c r="H909" s="36">
        <f ca="1">Tabel_Core.accdb3[[#This Row],[Indicator]]-SUM(Tabel_Core.accdb3[[#This Row],[Money market]:[Banking sector]])</f>
        <v>-0.11607538223784655</v>
      </c>
    </row>
    <row r="910" spans="1:8" x14ac:dyDescent="0.25">
      <c r="A910" s="4">
        <v>43961</v>
      </c>
      <c r="B910" s="36">
        <v>0.24168100663824227</v>
      </c>
      <c r="C910" s="36">
        <v>4.5735079007712912E-2</v>
      </c>
      <c r="D910" s="36">
        <v>4.6750302193690259E-2</v>
      </c>
      <c r="E910" s="36">
        <v>8.7227777681602767E-2</v>
      </c>
      <c r="F910" s="36">
        <v>5.1297227248698507E-2</v>
      </c>
      <c r="G910" s="36">
        <v>0.12911667403512223</v>
      </c>
      <c r="H910" s="36">
        <f ca="1">Tabel_Core.accdb3[[#This Row],[Indicator]]-SUM(Tabel_Core.accdb3[[#This Row],[Money market]:[Banking sector]])</f>
        <v>-0.11844605352858439</v>
      </c>
    </row>
    <row r="911" spans="1:8" x14ac:dyDescent="0.25">
      <c r="A911" s="4">
        <v>43968</v>
      </c>
      <c r="B911" s="36">
        <v>0.21396194206539346</v>
      </c>
      <c r="C911" s="36">
        <v>3.806041985845899E-2</v>
      </c>
      <c r="D911" s="36">
        <v>4.0917560214671717E-2</v>
      </c>
      <c r="E911" s="36">
        <v>7.9392524828968247E-2</v>
      </c>
      <c r="F911" s="36">
        <v>5.1459186074224353E-2</v>
      </c>
      <c r="G911" s="36">
        <v>0.11153932381977703</v>
      </c>
      <c r="H911" s="36">
        <f ca="1">Tabel_Core.accdb3[[#This Row],[Indicator]]-SUM(Tabel_Core.accdb3[[#This Row],[Money market]:[Banking sector]])</f>
        <v>-0.1074070727307069</v>
      </c>
    </row>
    <row r="912" spans="1:8" x14ac:dyDescent="0.25">
      <c r="A912" s="4">
        <v>43975</v>
      </c>
      <c r="B912" s="36">
        <v>0.20210086333107594</v>
      </c>
      <c r="C912" s="36">
        <v>3.488446212917156E-2</v>
      </c>
      <c r="D912" s="36">
        <v>4.0634771364124529E-2</v>
      </c>
      <c r="E912" s="36">
        <v>7.8432587731947737E-2</v>
      </c>
      <c r="F912" s="36">
        <v>4.6238160761111993E-2</v>
      </c>
      <c r="G912" s="36">
        <v>0.10651098125071869</v>
      </c>
      <c r="H912" s="36">
        <f ca="1">Tabel_Core.accdb3[[#This Row],[Indicator]]-SUM(Tabel_Core.accdb3[[#This Row],[Money market]:[Banking sector]])</f>
        <v>-0.10460009990599853</v>
      </c>
    </row>
    <row r="913" spans="1:8" x14ac:dyDescent="0.25">
      <c r="A913" s="4">
        <v>43982</v>
      </c>
      <c r="B913" s="36">
        <v>0.18034566515263339</v>
      </c>
      <c r="C913" s="36">
        <v>2.9047078967406485E-2</v>
      </c>
      <c r="D913" s="36">
        <v>3.8115856755051934E-2</v>
      </c>
      <c r="E913" s="36">
        <v>7.2737645252824751E-2</v>
      </c>
      <c r="F913" s="36">
        <v>4.0210955406733306E-2</v>
      </c>
      <c r="G913" s="36">
        <v>9.9557811376491945E-2</v>
      </c>
      <c r="H913" s="36">
        <f ca="1">Tabel_Core.accdb3[[#This Row],[Indicator]]-SUM(Tabel_Core.accdb3[[#This Row],[Money market]:[Banking sector]])</f>
        <v>-9.9323682605875041E-2</v>
      </c>
    </row>
    <row r="914" spans="1:8" x14ac:dyDescent="0.25">
      <c r="A914" s="4">
        <v>43989</v>
      </c>
      <c r="B914" s="36">
        <v>0.16615616317866719</v>
      </c>
      <c r="C914" s="36">
        <v>2.8268824667956466E-2</v>
      </c>
      <c r="D914" s="36">
        <v>3.7922763258774819E-2</v>
      </c>
      <c r="E914" s="36">
        <v>5.7680609078968291E-2</v>
      </c>
      <c r="F914" s="36">
        <v>3.9567785844792133E-2</v>
      </c>
      <c r="G914" s="36">
        <v>0.1023726797651421</v>
      </c>
      <c r="H914" s="36">
        <f ca="1">Tabel_Core.accdb3[[#This Row],[Indicator]]-SUM(Tabel_Core.accdb3[[#This Row],[Money market]:[Banking sector]])</f>
        <v>-9.9656499436966611E-2</v>
      </c>
    </row>
    <row r="915" spans="1:8" x14ac:dyDescent="0.25">
      <c r="A915" s="4">
        <v>43996</v>
      </c>
      <c r="B915" s="36">
        <v>0.16176156588865948</v>
      </c>
      <c r="C915" s="36">
        <v>2.8627495083331459E-2</v>
      </c>
      <c r="D915" s="36">
        <v>3.9561477080653391E-2</v>
      </c>
      <c r="E915" s="36">
        <v>5.6216937684466346E-2</v>
      </c>
      <c r="F915" s="36">
        <v>3.7561090067298297E-2</v>
      </c>
      <c r="G915" s="36">
        <v>0.11020431925067613</v>
      </c>
      <c r="H915" s="36">
        <f ca="1">Tabel_Core.accdb3[[#This Row],[Indicator]]-SUM(Tabel_Core.accdb3[[#This Row],[Money market]:[Banking sector]])</f>
        <v>-0.11040975327776614</v>
      </c>
    </row>
    <row r="916" spans="1:8" x14ac:dyDescent="0.25">
      <c r="A916" s="4">
        <v>44003</v>
      </c>
      <c r="B916" s="36">
        <v>0.15312136291897083</v>
      </c>
      <c r="C916" s="36">
        <v>3.2083708534702937E-2</v>
      </c>
      <c r="D916" s="36">
        <v>3.6020237474092727E-2</v>
      </c>
      <c r="E916" s="36">
        <v>5.7415346092749509E-2</v>
      </c>
      <c r="F916" s="36">
        <v>3.9384544043357492E-2</v>
      </c>
      <c r="G916" s="36">
        <v>0.10779126539670841</v>
      </c>
      <c r="H916" s="36">
        <f ca="1">Tabel_Core.accdb3[[#This Row],[Indicator]]-SUM(Tabel_Core.accdb3[[#This Row],[Money market]:[Banking sector]])</f>
        <v>-0.11957373862264026</v>
      </c>
    </row>
    <row r="917" spans="1:8" x14ac:dyDescent="0.25">
      <c r="A917" s="4">
        <v>44010</v>
      </c>
      <c r="B917" s="36">
        <v>0.1465020775056268</v>
      </c>
      <c r="C917" s="36">
        <v>3.4508337942488691E-2</v>
      </c>
      <c r="D917" s="36">
        <v>3.5327226831517129E-2</v>
      </c>
      <c r="E917" s="36">
        <v>5.932180947880912E-2</v>
      </c>
      <c r="F917" s="36">
        <v>4.2045666485279395E-2</v>
      </c>
      <c r="G917" s="36">
        <v>0.103252708039275</v>
      </c>
      <c r="H917" s="36">
        <f ca="1">Tabel_Core.accdb3[[#This Row],[Indicator]]-SUM(Tabel_Core.accdb3[[#This Row],[Money market]:[Banking sector]])</f>
        <v>-0.12795367127174254</v>
      </c>
    </row>
    <row r="918" spans="1:8" x14ac:dyDescent="0.25">
      <c r="A918" s="4">
        <v>44017</v>
      </c>
      <c r="B918" s="36">
        <v>0.14206112383193173</v>
      </c>
      <c r="C918" s="36">
        <v>3.6557874340233949E-2</v>
      </c>
      <c r="D918" s="36">
        <v>3.4320338985537081E-2</v>
      </c>
      <c r="E918" s="36">
        <v>7.0340555424505527E-2</v>
      </c>
      <c r="F918" s="36">
        <v>3.509576150385274E-2</v>
      </c>
      <c r="G918" s="36">
        <v>0.10080085787080043</v>
      </c>
      <c r="H918" s="36">
        <f ca="1">Tabel_Core.accdb3[[#This Row],[Indicator]]-SUM(Tabel_Core.accdb3[[#This Row],[Money market]:[Banking sector]])</f>
        <v>-0.13505426429299802</v>
      </c>
    </row>
    <row r="919" spans="1:8" x14ac:dyDescent="0.25">
      <c r="A919" s="4">
        <v>44024</v>
      </c>
      <c r="B919" s="36">
        <v>0.12578250142900391</v>
      </c>
      <c r="C919" s="36">
        <v>3.7967078519871092E-2</v>
      </c>
      <c r="D919" s="36">
        <v>2.9711406222958304E-2</v>
      </c>
      <c r="E919" s="36">
        <v>6.4825582998670223E-2</v>
      </c>
      <c r="F919" s="36">
        <v>3.2150925525395085E-2</v>
      </c>
      <c r="G919" s="36">
        <v>8.8950513503824241E-2</v>
      </c>
      <c r="H919" s="36">
        <f ca="1">Tabel_Core.accdb3[[#This Row],[Indicator]]-SUM(Tabel_Core.accdb3[[#This Row],[Money market]:[Banking sector]])</f>
        <v>-0.12782300534171501</v>
      </c>
    </row>
    <row r="920" spans="1:8" x14ac:dyDescent="0.25">
      <c r="A920" s="4">
        <v>44031</v>
      </c>
      <c r="B920" s="36">
        <v>0.13209986756771616</v>
      </c>
      <c r="C920" s="36">
        <v>4.1515040171815606E-2</v>
      </c>
      <c r="D920" s="36">
        <v>3.2786225686931625E-2</v>
      </c>
      <c r="E920" s="36">
        <v>6.8828436550558453E-2</v>
      </c>
      <c r="F920" s="36">
        <v>3.3052789466414094E-2</v>
      </c>
      <c r="G920" s="36">
        <v>9.5438157512929861E-2</v>
      </c>
      <c r="H920" s="36">
        <f ca="1">Tabel_Core.accdb3[[#This Row],[Indicator]]-SUM(Tabel_Core.accdb3[[#This Row],[Money market]:[Banking sector]])</f>
        <v>-0.13952078182093344</v>
      </c>
    </row>
    <row r="921" spans="1:8" x14ac:dyDescent="0.25">
      <c r="A921" s="4">
        <v>44038</v>
      </c>
      <c r="B921" s="36">
        <v>0.12760617584963654</v>
      </c>
      <c r="C921" s="36">
        <v>4.2418256305957275E-2</v>
      </c>
      <c r="D921" s="36">
        <v>3.1056273609698495E-2</v>
      </c>
      <c r="E921" s="36">
        <v>6.889957989006551E-2</v>
      </c>
      <c r="F921" s="36">
        <v>3.0577577781731084E-2</v>
      </c>
      <c r="G921" s="36">
        <v>9.535228694642317E-2</v>
      </c>
      <c r="H921" s="36">
        <f ca="1">Tabel_Core.accdb3[[#This Row],[Indicator]]-SUM(Tabel_Core.accdb3[[#This Row],[Money market]:[Banking sector]])</f>
        <v>-0.14069779868423901</v>
      </c>
    </row>
    <row r="922" spans="1:8" x14ac:dyDescent="0.25">
      <c r="A922" s="4">
        <v>44045</v>
      </c>
      <c r="B922" s="36">
        <v>0.12511719203535965</v>
      </c>
      <c r="C922" s="36">
        <v>4.4296623570442326E-2</v>
      </c>
      <c r="D922" s="36">
        <v>3.1536852987140693E-2</v>
      </c>
      <c r="E922" s="36">
        <v>6.5591188107987766E-2</v>
      </c>
      <c r="F922" s="36">
        <v>3.6000494855805337E-2</v>
      </c>
      <c r="G922" s="36">
        <v>9.0201334196316638E-2</v>
      </c>
      <c r="H922" s="36">
        <f ca="1">Tabel_Core.accdb3[[#This Row],[Indicator]]-SUM(Tabel_Core.accdb3[[#This Row],[Money market]:[Banking sector]])</f>
        <v>-0.14250930168233311</v>
      </c>
    </row>
    <row r="923" spans="1:8" x14ac:dyDescent="0.25">
      <c r="A923" s="4">
        <v>44052</v>
      </c>
      <c r="B923" s="36">
        <v>0.12842126420010858</v>
      </c>
      <c r="C923" s="36">
        <v>4.4589228107560552E-2</v>
      </c>
      <c r="D923" s="36">
        <v>3.5499657112648596E-2</v>
      </c>
      <c r="E923" s="36">
        <v>7.3724006327140254E-2</v>
      </c>
      <c r="F923" s="36">
        <v>3.3512872694383196E-2</v>
      </c>
      <c r="G923" s="36">
        <v>8.8187789108616119E-2</v>
      </c>
      <c r="H923" s="36">
        <f ca="1">Tabel_Core.accdb3[[#This Row],[Indicator]]-SUM(Tabel_Core.accdb3[[#This Row],[Money market]:[Banking sector]])</f>
        <v>-0.14709228915024014</v>
      </c>
    </row>
    <row r="924" spans="1:8" x14ac:dyDescent="0.25">
      <c r="A924" s="4">
        <v>44059</v>
      </c>
      <c r="B924" s="36">
        <v>0.11401715213574286</v>
      </c>
      <c r="C924" s="36">
        <v>4.0304355364991995E-2</v>
      </c>
      <c r="D924" s="36">
        <v>3.2937513315425604E-2</v>
      </c>
      <c r="E924" s="36">
        <v>6.9601139408963925E-2</v>
      </c>
      <c r="F924" s="36">
        <v>2.705621639912948E-2</v>
      </c>
      <c r="G924" s="36">
        <v>7.9831468269096456E-2</v>
      </c>
      <c r="H924" s="36">
        <f ca="1">Tabel_Core.accdb3[[#This Row],[Indicator]]-SUM(Tabel_Core.accdb3[[#This Row],[Money market]:[Banking sector]])</f>
        <v>-0.13571354062186458</v>
      </c>
    </row>
    <row r="925" spans="1:8" x14ac:dyDescent="0.25">
      <c r="A925" s="4">
        <v>44066</v>
      </c>
      <c r="B925" s="36">
        <v>0.1067501019830558</v>
      </c>
      <c r="C925" s="36">
        <v>3.9984352238606385E-2</v>
      </c>
      <c r="D925" s="36">
        <v>3.1406222985904286E-2</v>
      </c>
      <c r="E925" s="36">
        <v>6.6630066889262693E-2</v>
      </c>
      <c r="F925" s="36">
        <v>2.8047919383624859E-2</v>
      </c>
      <c r="G925" s="36">
        <v>7.5117412922571083E-2</v>
      </c>
      <c r="H925" s="36">
        <f ca="1">Tabel_Core.accdb3[[#This Row],[Indicator]]-SUM(Tabel_Core.accdb3[[#This Row],[Money market]:[Banking sector]])</f>
        <v>-0.13443587243691352</v>
      </c>
    </row>
    <row r="926" spans="1:8" x14ac:dyDescent="0.25">
      <c r="A926" s="4">
        <v>44073</v>
      </c>
      <c r="B926" s="36">
        <v>9.8702844367221071E-2</v>
      </c>
      <c r="C926" s="36">
        <v>3.7717001606348971E-2</v>
      </c>
      <c r="D926" s="36">
        <v>2.850842323515957E-2</v>
      </c>
      <c r="E926" s="36">
        <v>6.5347690905524336E-2</v>
      </c>
      <c r="F926" s="36">
        <v>2.2196675091089912E-2</v>
      </c>
      <c r="G926" s="36">
        <v>7.3997590631725702E-2</v>
      </c>
      <c r="H926" s="36">
        <f ca="1">Tabel_Core.accdb3[[#This Row],[Indicator]]-SUM(Tabel_Core.accdb3[[#This Row],[Money market]:[Banking sector]])</f>
        <v>-0.12906453710262741</v>
      </c>
    </row>
    <row r="927" spans="1:8" x14ac:dyDescent="0.25">
      <c r="A927" s="4">
        <v>44080</v>
      </c>
      <c r="B927" s="36">
        <v>9.8315025363992614E-2</v>
      </c>
      <c r="C927" s="36">
        <v>3.660157019096949E-2</v>
      </c>
      <c r="D927" s="36">
        <v>2.6419444198574386E-2</v>
      </c>
      <c r="E927" s="36">
        <v>6.5641165297220527E-2</v>
      </c>
      <c r="F927" s="36">
        <v>2.1596986474864806E-2</v>
      </c>
      <c r="G927" s="36">
        <v>8.0399946120621124E-2</v>
      </c>
      <c r="H927" s="36">
        <f ca="1">Tabel_Core.accdb3[[#This Row],[Indicator]]-SUM(Tabel_Core.accdb3[[#This Row],[Money market]:[Banking sector]])</f>
        <v>-0.13234408691825772</v>
      </c>
    </row>
    <row r="928" spans="1:8" x14ac:dyDescent="0.25">
      <c r="A928" s="4">
        <v>44087</v>
      </c>
      <c r="B928" s="36">
        <v>9.5414289762477428E-2</v>
      </c>
      <c r="C928" s="36">
        <v>3.6068289064257554E-2</v>
      </c>
      <c r="D928" s="36">
        <v>2.6865371304686643E-2</v>
      </c>
      <c r="E928" s="36">
        <v>6.1974521099842146E-2</v>
      </c>
      <c r="F928" s="36">
        <v>2.8638846756184996E-2</v>
      </c>
      <c r="G928" s="36">
        <v>7.876600362492793E-2</v>
      </c>
      <c r="H928" s="36">
        <f ca="1">Tabel_Core.accdb3[[#This Row],[Indicator]]-SUM(Tabel_Core.accdb3[[#This Row],[Money market]:[Banking sector]])</f>
        <v>-0.13689874208742184</v>
      </c>
    </row>
    <row r="929" spans="1:8" x14ac:dyDescent="0.25">
      <c r="A929" s="4">
        <v>44094</v>
      </c>
      <c r="B929" s="36">
        <v>7.9954706587996582E-2</v>
      </c>
      <c r="C929" s="36">
        <v>3.3271008584174235E-2</v>
      </c>
      <c r="D929" s="36">
        <v>2.3846825462788827E-2</v>
      </c>
      <c r="E929" s="36">
        <v>4.958381384802521E-2</v>
      </c>
      <c r="F929" s="36">
        <v>2.2670174934110228E-2</v>
      </c>
      <c r="G929" s="36">
        <v>6.9866842319746283E-2</v>
      </c>
      <c r="H929" s="36">
        <f ca="1">Tabel_Core.accdb3[[#This Row],[Indicator]]-SUM(Tabel_Core.accdb3[[#This Row],[Money market]:[Banking sector]])</f>
        <v>-0.11928395856084822</v>
      </c>
    </row>
    <row r="930" spans="1:8" x14ac:dyDescent="0.25">
      <c r="A930" s="4">
        <v>44101</v>
      </c>
      <c r="B930" s="36">
        <v>8.2457754834743491E-2</v>
      </c>
      <c r="C930" s="36">
        <v>3.3497583666414511E-2</v>
      </c>
      <c r="D930" s="36">
        <v>2.2807101752286136E-2</v>
      </c>
      <c r="E930" s="36">
        <v>5.220927040410623E-2</v>
      </c>
      <c r="F930" s="36">
        <v>2.7262173113525467E-2</v>
      </c>
      <c r="G930" s="36">
        <v>7.1423306088916103E-2</v>
      </c>
      <c r="H930" s="36">
        <f ca="1">Tabel_Core.accdb3[[#This Row],[Indicator]]-SUM(Tabel_Core.accdb3[[#This Row],[Money market]:[Banking sector]])</f>
        <v>-0.12474168019050497</v>
      </c>
    </row>
    <row r="931" spans="1:8" x14ac:dyDescent="0.25">
      <c r="A931" s="4">
        <v>44108</v>
      </c>
      <c r="B931" s="36">
        <v>8.4069389873290185E-2</v>
      </c>
      <c r="C931" s="36">
        <v>3.4637743391235196E-2</v>
      </c>
      <c r="D931" s="36">
        <v>2.1128924745649036E-2</v>
      </c>
      <c r="E931" s="36">
        <v>5.0201423617556834E-2</v>
      </c>
      <c r="F931" s="36">
        <v>3.4279705881879355E-2</v>
      </c>
      <c r="G931" s="36">
        <v>7.4706813791911617E-2</v>
      </c>
      <c r="H931" s="36">
        <f ca="1">Tabel_Core.accdb3[[#This Row],[Indicator]]-SUM(Tabel_Core.accdb3[[#This Row],[Money market]:[Banking sector]])</f>
        <v>-0.13088522155494184</v>
      </c>
    </row>
    <row r="932" spans="1:8" x14ac:dyDescent="0.25">
      <c r="A932" s="4">
        <v>44115</v>
      </c>
      <c r="B932" s="36">
        <v>8.4339184071442225E-2</v>
      </c>
      <c r="C932" s="36">
        <v>3.5170312966259519E-2</v>
      </c>
      <c r="D932" s="36">
        <v>2.0123932503807708E-2</v>
      </c>
      <c r="E932" s="36">
        <v>5.2001784005153873E-2</v>
      </c>
      <c r="F932" s="36">
        <v>3.1595920220619571E-2</v>
      </c>
      <c r="G932" s="36">
        <v>7.7091083833206939E-2</v>
      </c>
      <c r="H932" s="36">
        <f ca="1">Tabel_Core.accdb3[[#This Row],[Indicator]]-SUM(Tabel_Core.accdb3[[#This Row],[Money market]:[Banking sector]])</f>
        <v>-0.13164384945760541</v>
      </c>
    </row>
    <row r="933" spans="1:8" x14ac:dyDescent="0.25">
      <c r="A933" s="4">
        <v>44122</v>
      </c>
      <c r="B933" s="36">
        <v>9.4360490451030704E-2</v>
      </c>
      <c r="C933" s="36">
        <v>3.8255880635277593E-2</v>
      </c>
      <c r="D933" s="36">
        <v>2.2273742924136447E-2</v>
      </c>
      <c r="E933" s="36">
        <v>6.3629621047110826E-2</v>
      </c>
      <c r="F933" s="36">
        <v>3.2625723352043917E-2</v>
      </c>
      <c r="G933" s="36">
        <v>8.554225255928824E-2</v>
      </c>
      <c r="H933" s="36">
        <f ca="1">Tabel_Core.accdb3[[#This Row],[Indicator]]-SUM(Tabel_Core.accdb3[[#This Row],[Money market]:[Banking sector]])</f>
        <v>-0.14796673006682631</v>
      </c>
    </row>
    <row r="934" spans="1:8" x14ac:dyDescent="0.25">
      <c r="A934" s="4">
        <v>44129</v>
      </c>
      <c r="B934" s="36">
        <v>9.2110071988724174E-2</v>
      </c>
      <c r="C934" s="36">
        <v>3.9083939562481532E-2</v>
      </c>
      <c r="D934" s="36">
        <v>2.1806052243901586E-2</v>
      </c>
      <c r="E934" s="36">
        <v>6.0628671188243007E-2</v>
      </c>
      <c r="F934" s="36">
        <v>3.4103555206543484E-2</v>
      </c>
      <c r="G934" s="36">
        <v>8.90539204496818E-2</v>
      </c>
      <c r="H934" s="36">
        <f ca="1">Tabel_Core.accdb3[[#This Row],[Indicator]]-SUM(Tabel_Core.accdb3[[#This Row],[Money market]:[Banking sector]])</f>
        <v>-0.15256606666212724</v>
      </c>
    </row>
    <row r="935" spans="1:8" x14ac:dyDescent="0.25">
      <c r="A935" s="4">
        <v>44136</v>
      </c>
      <c r="B935" s="36">
        <v>8.8842613320686548E-2</v>
      </c>
      <c r="C935" s="36">
        <v>4.0061807917868175E-2</v>
      </c>
      <c r="D935" s="36">
        <v>2.232392660718524E-2</v>
      </c>
      <c r="E935" s="36">
        <v>6.3333779797927314E-2</v>
      </c>
      <c r="F935" s="36">
        <v>3.3407162987520077E-2</v>
      </c>
      <c r="G935" s="36">
        <v>8.5446760536415853E-2</v>
      </c>
      <c r="H935" s="36">
        <f ca="1">Tabel_Core.accdb3[[#This Row],[Indicator]]-SUM(Tabel_Core.accdb3[[#This Row],[Money market]:[Banking sector]])</f>
        <v>-0.1557308245262301</v>
      </c>
    </row>
    <row r="936" spans="1:8" x14ac:dyDescent="0.25">
      <c r="A936" s="4">
        <v>44143</v>
      </c>
      <c r="B936" s="36">
        <v>8.7249558067108712E-2</v>
      </c>
      <c r="C936" s="36">
        <v>4.3828838717207351E-2</v>
      </c>
      <c r="D936" s="36">
        <v>2.1469343601731035E-2</v>
      </c>
      <c r="E936" s="36">
        <v>6.5304074885828928E-2</v>
      </c>
      <c r="F936" s="36">
        <v>3.300821657858076E-2</v>
      </c>
      <c r="G936" s="36">
        <v>8.4548920674816161E-2</v>
      </c>
      <c r="H936" s="36">
        <f ca="1">Tabel_Core.accdb3[[#This Row],[Indicator]]-SUM(Tabel_Core.accdb3[[#This Row],[Money market]:[Banking sector]])</f>
        <v>-0.16090983639105555</v>
      </c>
    </row>
    <row r="937" spans="1:8" x14ac:dyDescent="0.25">
      <c r="A937" s="4">
        <v>44150</v>
      </c>
      <c r="B937" s="36">
        <v>9.3828033611558379E-2</v>
      </c>
      <c r="C937" s="36">
        <v>5.0729866860445172E-2</v>
      </c>
      <c r="D937" s="36">
        <v>2.7190658266687449E-2</v>
      </c>
      <c r="E937" s="36">
        <v>6.6349654671298844E-2</v>
      </c>
      <c r="F937" s="36">
        <v>4.0832977307808487E-2</v>
      </c>
      <c r="G937" s="36">
        <v>9.2794912163388615E-2</v>
      </c>
      <c r="H937" s="36">
        <f ca="1">Tabel_Core.accdb3[[#This Row],[Indicator]]-SUM(Tabel_Core.accdb3[[#This Row],[Money market]:[Banking sector]])</f>
        <v>-0.18407003565807017</v>
      </c>
    </row>
    <row r="938" spans="1:8" x14ac:dyDescent="0.25">
      <c r="A938" s="4">
        <v>44157</v>
      </c>
      <c r="B938" s="36">
        <v>8.4862353891878267E-2</v>
      </c>
      <c r="C938" s="36">
        <v>4.765860683478778E-2</v>
      </c>
      <c r="D938" s="36">
        <v>2.5801094888169673E-2</v>
      </c>
      <c r="E938" s="36">
        <v>6.2648730210992334E-2</v>
      </c>
      <c r="F938" s="36">
        <v>3.4218440187013942E-2</v>
      </c>
      <c r="G938" s="36">
        <v>7.9056737453034459E-2</v>
      </c>
      <c r="H938" s="36">
        <f ca="1">Tabel_Core.accdb3[[#This Row],[Indicator]]-SUM(Tabel_Core.accdb3[[#This Row],[Money market]:[Banking sector]])</f>
        <v>-0.16452125568211992</v>
      </c>
    </row>
    <row r="939" spans="1:8" x14ac:dyDescent="0.25">
      <c r="A939" s="4">
        <v>44164</v>
      </c>
      <c r="B939" s="36">
        <v>7.9901768304763324E-2</v>
      </c>
      <c r="C939" s="36">
        <v>4.4730687371590756E-2</v>
      </c>
      <c r="D939" s="36">
        <v>2.4607324572184938E-2</v>
      </c>
      <c r="E939" s="36">
        <v>5.5899154384951834E-2</v>
      </c>
      <c r="F939" s="36">
        <v>2.9714248355612663E-2</v>
      </c>
      <c r="G939" s="36">
        <v>7.314090015793695E-2</v>
      </c>
      <c r="H939" s="36">
        <f ca="1">Tabel_Core.accdb3[[#This Row],[Indicator]]-SUM(Tabel_Core.accdb3[[#This Row],[Money market]:[Banking sector]])</f>
        <v>-0.14819054653751385</v>
      </c>
    </row>
    <row r="940" spans="1:8" x14ac:dyDescent="0.25">
      <c r="A940" s="4">
        <v>44171</v>
      </c>
      <c r="B940" s="36">
        <v>7.328110690739148E-2</v>
      </c>
      <c r="C940" s="36">
        <v>4.0213098339036413E-2</v>
      </c>
      <c r="D940" s="36">
        <v>2.422557087991177E-2</v>
      </c>
      <c r="E940" s="36">
        <v>4.6531156682963301E-2</v>
      </c>
      <c r="F940" s="36">
        <v>2.8877512342103919E-2</v>
      </c>
      <c r="G940" s="36">
        <v>6.4339201211206926E-2</v>
      </c>
      <c r="H940" s="36">
        <f ca="1">Tabel_Core.accdb3[[#This Row],[Indicator]]-SUM(Tabel_Core.accdb3[[#This Row],[Money market]:[Banking sector]])</f>
        <v>-0.13090543254783085</v>
      </c>
    </row>
    <row r="941" spans="1:8" x14ac:dyDescent="0.25">
      <c r="A941" s="4">
        <v>44178</v>
      </c>
      <c r="B941" s="36">
        <v>6.4564727771022484E-2</v>
      </c>
      <c r="C941" s="36">
        <v>3.1329451586071373E-2</v>
      </c>
      <c r="D941" s="36">
        <v>1.8931937982673747E-2</v>
      </c>
      <c r="E941" s="36">
        <v>3.936552544223447E-2</v>
      </c>
      <c r="F941" s="36">
        <v>2.5228926022551917E-2</v>
      </c>
      <c r="G941" s="36">
        <v>5.2667964825116154E-2</v>
      </c>
      <c r="H941" s="36">
        <f ca="1">Tabel_Core.accdb3[[#This Row],[Indicator]]-SUM(Tabel_Core.accdb3[[#This Row],[Money market]:[Banking sector]])</f>
        <v>-0.10295907808762519</v>
      </c>
    </row>
    <row r="942" spans="1:8" x14ac:dyDescent="0.25">
      <c r="A942" s="4">
        <v>44185</v>
      </c>
      <c r="B942" s="36">
        <v>7.5481170935662062E-2</v>
      </c>
      <c r="C942" s="36">
        <v>3.4560411130612347E-2</v>
      </c>
      <c r="D942" s="36">
        <v>2.2892038426136022E-2</v>
      </c>
      <c r="E942" s="36">
        <v>4.3657029523335673E-2</v>
      </c>
      <c r="F942" s="36">
        <v>2.8824256012924432E-2</v>
      </c>
      <c r="G942" s="36">
        <v>6.6128985390716433E-2</v>
      </c>
      <c r="H942" s="36">
        <f ca="1">Tabel_Core.accdb3[[#This Row],[Indicator]]-SUM(Tabel_Core.accdb3[[#This Row],[Money market]:[Banking sector]])</f>
        <v>-0.12058154954806286</v>
      </c>
    </row>
    <row r="943" spans="1:8" x14ac:dyDescent="0.25">
      <c r="A943" s="4">
        <v>44192</v>
      </c>
      <c r="B943" s="36">
        <v>7.2937500007955E-2</v>
      </c>
      <c r="C943" s="36">
        <v>3.4003744951970491E-2</v>
      </c>
      <c r="D943" s="36">
        <v>2.3642943052165591E-2</v>
      </c>
      <c r="E943" s="36">
        <v>3.8525355327504424E-2</v>
      </c>
      <c r="F943" s="36">
        <v>3.0332499184104668E-2</v>
      </c>
      <c r="G943" s="36">
        <v>6.6463066069404567E-2</v>
      </c>
      <c r="H943" s="36">
        <f ca="1">Tabel_Core.accdb3[[#This Row],[Indicator]]-SUM(Tabel_Core.accdb3[[#This Row],[Money market]:[Banking sector]])</f>
        <v>-0.12003010857719472</v>
      </c>
    </row>
    <row r="944" spans="1:8" x14ac:dyDescent="0.25">
      <c r="A944" s="4">
        <v>44199</v>
      </c>
      <c r="B944" s="36">
        <v>7.385509909874155E-2</v>
      </c>
      <c r="C944" s="36">
        <v>3.3732924832027542E-2</v>
      </c>
      <c r="D944" s="36">
        <v>2.2517111367293955E-2</v>
      </c>
      <c r="E944" s="36">
        <v>3.8435820798463208E-2</v>
      </c>
      <c r="F944" s="36">
        <v>3.1145214850506676E-2</v>
      </c>
      <c r="G944" s="36">
        <v>7.0127284728678602E-2</v>
      </c>
      <c r="H944" s="36">
        <f ca="1">Tabel_Core.accdb3[[#This Row],[Indicator]]-SUM(Tabel_Core.accdb3[[#This Row],[Money market]:[Banking sector]])</f>
        <v>-0.12210325747822842</v>
      </c>
    </row>
    <row r="945" spans="1:8" x14ac:dyDescent="0.25">
      <c r="A945" s="4">
        <v>44206</v>
      </c>
      <c r="B945" s="36">
        <v>7.7835342238002522E-2</v>
      </c>
      <c r="C945" s="36">
        <v>3.5710481375978487E-2</v>
      </c>
      <c r="D945" s="36">
        <v>2.1399556250620642E-2</v>
      </c>
      <c r="E945" s="36">
        <v>4.4300985823599037E-2</v>
      </c>
      <c r="F945" s="36">
        <v>3.2361507371100412E-2</v>
      </c>
      <c r="G945" s="36">
        <v>7.416340774907948E-2</v>
      </c>
      <c r="H945" s="36">
        <f ca="1">Tabel_Core.accdb3[[#This Row],[Indicator]]-SUM(Tabel_Core.accdb3[[#This Row],[Money market]:[Banking sector]])</f>
        <v>-0.13010059633237553</v>
      </c>
    </row>
    <row r="946" spans="1:8" x14ac:dyDescent="0.25">
      <c r="A946" s="4">
        <v>44213</v>
      </c>
      <c r="B946" s="36">
        <v>7.4938842190089838E-2</v>
      </c>
      <c r="C946" s="36">
        <v>3.5526902328240337E-2</v>
      </c>
      <c r="D946" s="36">
        <v>2.1322958554103908E-2</v>
      </c>
      <c r="E946" s="36">
        <v>4.2856318722781055E-2</v>
      </c>
      <c r="F946" s="36">
        <v>3.6023132854670167E-2</v>
      </c>
      <c r="G946" s="36">
        <v>6.993137547537856E-2</v>
      </c>
      <c r="H946" s="36">
        <f ca="1">Tabel_Core.accdb3[[#This Row],[Indicator]]-SUM(Tabel_Core.accdb3[[#This Row],[Money market]:[Banking sector]])</f>
        <v>-0.13072184574508419</v>
      </c>
    </row>
    <row r="947" spans="1:8" x14ac:dyDescent="0.25">
      <c r="A947" s="4">
        <v>44220</v>
      </c>
      <c r="B947" s="36">
        <v>6.9520582394680869E-2</v>
      </c>
      <c r="C947" s="36">
        <v>3.3872907981236378E-2</v>
      </c>
      <c r="D947" s="36">
        <v>2.0399400313290725E-2</v>
      </c>
      <c r="E947" s="36">
        <v>4.0063554747464383E-2</v>
      </c>
      <c r="F947" s="36">
        <v>3.1494665541393282E-2</v>
      </c>
      <c r="G947" s="36">
        <v>6.3840246786819738E-2</v>
      </c>
      <c r="H947" s="36">
        <f ca="1">Tabel_Core.accdb3[[#This Row],[Indicator]]-SUM(Tabel_Core.accdb3[[#This Row],[Money market]:[Banking sector]])</f>
        <v>-0.12015019297552365</v>
      </c>
    </row>
    <row r="948" spans="1:8" x14ac:dyDescent="0.25">
      <c r="A948" s="4">
        <v>44227</v>
      </c>
      <c r="B948" s="36">
        <v>7.5110876302166757E-2</v>
      </c>
      <c r="C948" s="36">
        <v>3.4528542518473079E-2</v>
      </c>
      <c r="D948" s="36">
        <v>2.0713619326450258E-2</v>
      </c>
      <c r="E948" s="36">
        <v>4.601087481214837E-2</v>
      </c>
      <c r="F948" s="36">
        <v>2.8117113768756585E-2</v>
      </c>
      <c r="G948" s="36">
        <v>6.7041117835551972E-2</v>
      </c>
      <c r="H948" s="36">
        <f ca="1">Tabel_Core.accdb3[[#This Row],[Indicator]]-SUM(Tabel_Core.accdb3[[#This Row],[Money market]:[Banking sector]])</f>
        <v>-0.12130039195921349</v>
      </c>
    </row>
    <row r="949" spans="1:8" x14ac:dyDescent="0.25">
      <c r="A949" s="4">
        <v>44234</v>
      </c>
      <c r="B949" s="36">
        <v>7.4660373479554523E-2</v>
      </c>
      <c r="C949" s="36">
        <v>3.4082327762455566E-2</v>
      </c>
      <c r="D949" s="36">
        <v>2.0596680378382175E-2</v>
      </c>
      <c r="E949" s="36">
        <v>4.309981710257621E-2</v>
      </c>
      <c r="F949" s="36">
        <v>2.5704305437610722E-2</v>
      </c>
      <c r="G949" s="36">
        <v>6.7476870377456449E-2</v>
      </c>
      <c r="H949" s="36">
        <f ca="1">Tabel_Core.accdb3[[#This Row],[Indicator]]-SUM(Tabel_Core.accdb3[[#This Row],[Money market]:[Banking sector]])</f>
        <v>-0.1162996275789266</v>
      </c>
    </row>
    <row r="950" spans="1:8" x14ac:dyDescent="0.25">
      <c r="A950" s="4">
        <v>44241</v>
      </c>
      <c r="B950" s="36">
        <v>6.9300333958477817E-2</v>
      </c>
      <c r="C950" s="36">
        <v>3.1589611565877473E-2</v>
      </c>
      <c r="D950" s="36">
        <v>1.7472227341098732E-2</v>
      </c>
      <c r="E950" s="36">
        <v>4.4803213587836593E-2</v>
      </c>
      <c r="F950" s="36">
        <v>1.6266124871726028E-2</v>
      </c>
      <c r="G950" s="36">
        <v>5.9085529482531512E-2</v>
      </c>
      <c r="H950" s="36">
        <f ca="1">Tabel_Core.accdb3[[#This Row],[Indicator]]-SUM(Tabel_Core.accdb3[[#This Row],[Money market]:[Banking sector]])</f>
        <v>-9.9916372890592547E-2</v>
      </c>
    </row>
    <row r="951" spans="1:8" x14ac:dyDescent="0.25">
      <c r="A951" s="4">
        <v>44248</v>
      </c>
      <c r="B951" s="36">
        <v>7.1244259209647415E-2</v>
      </c>
      <c r="C951" s="36">
        <v>3.1775409499909063E-2</v>
      </c>
      <c r="D951" s="36">
        <v>1.8587193837774039E-2</v>
      </c>
      <c r="E951" s="36">
        <v>4.615081168101997E-2</v>
      </c>
      <c r="F951" s="36">
        <v>1.6621741060547215E-2</v>
      </c>
      <c r="G951" s="36">
        <v>5.9607296362376654E-2</v>
      </c>
      <c r="H951" s="36">
        <f ca="1">Tabel_Core.accdb3[[#This Row],[Indicator]]-SUM(Tabel_Core.accdb3[[#This Row],[Money market]:[Banking sector]])</f>
        <v>-0.10149819323197953</v>
      </c>
    </row>
    <row r="952" spans="1:8" x14ac:dyDescent="0.25">
      <c r="A952" s="4">
        <v>44255</v>
      </c>
      <c r="B952" s="36">
        <v>7.7991958446693932E-2</v>
      </c>
      <c r="C952" s="36">
        <v>3.2729380943926044E-2</v>
      </c>
      <c r="D952" s="36">
        <v>2.4030878308232896E-2</v>
      </c>
      <c r="E952" s="36">
        <v>5.2361856561052383E-2</v>
      </c>
      <c r="F952" s="36">
        <v>2.0454428355404529E-2</v>
      </c>
      <c r="G952" s="36">
        <v>5.8210324359180228E-2</v>
      </c>
      <c r="H952" s="36">
        <f ca="1">Tabel_Core.accdb3[[#This Row],[Indicator]]-SUM(Tabel_Core.accdb3[[#This Row],[Money market]:[Banking sector]])</f>
        <v>-0.10979491008110215</v>
      </c>
    </row>
    <row r="953" spans="1:8" x14ac:dyDescent="0.25">
      <c r="A953" s="4">
        <v>44262</v>
      </c>
      <c r="B953" s="36">
        <v>7.7825758325697422E-2</v>
      </c>
      <c r="C953" s="36">
        <v>3.0617750021620087E-2</v>
      </c>
      <c r="D953" s="36">
        <v>2.7864634502328244E-2</v>
      </c>
      <c r="E953" s="36">
        <v>5.6408681980903236E-2</v>
      </c>
      <c r="F953" s="36">
        <v>1.7414665494199236E-2</v>
      </c>
      <c r="G953" s="36">
        <v>5.3299385408310973E-2</v>
      </c>
      <c r="H953" s="36">
        <f ca="1">Tabel_Core.accdb3[[#This Row],[Indicator]]-SUM(Tabel_Core.accdb3[[#This Row],[Money market]:[Banking sector]])</f>
        <v>-0.10777935908166435</v>
      </c>
    </row>
    <row r="954" spans="1:8" x14ac:dyDescent="0.25">
      <c r="A954" s="4">
        <v>44269</v>
      </c>
      <c r="B954" s="36">
        <v>7.8638174603562455E-2</v>
      </c>
      <c r="C954" s="36">
        <v>3.3040093724416408E-2</v>
      </c>
      <c r="D954" s="36">
        <v>2.9861928583138801E-2</v>
      </c>
      <c r="E954" s="36">
        <v>5.9522917093580027E-2</v>
      </c>
      <c r="F954" s="36">
        <v>1.9938943554589635E-2</v>
      </c>
      <c r="G954" s="36">
        <v>5.0595631630580208E-2</v>
      </c>
      <c r="H954" s="36">
        <f ca="1">Tabel_Core.accdb3[[#This Row],[Indicator]]-SUM(Tabel_Core.accdb3[[#This Row],[Money market]:[Banking sector]])</f>
        <v>-0.1143213399827426</v>
      </c>
    </row>
    <row r="955" spans="1:8" x14ac:dyDescent="0.25">
      <c r="A955" s="4">
        <v>44276</v>
      </c>
      <c r="B955" s="36">
        <v>7.8678622100518417E-2</v>
      </c>
      <c r="C955" s="36">
        <v>3.3668444726958777E-2</v>
      </c>
      <c r="D955" s="36">
        <v>3.043761018780455E-2</v>
      </c>
      <c r="E955" s="36">
        <v>6.4448105120877508E-2</v>
      </c>
      <c r="F955" s="36">
        <v>2.0853062072524426E-2</v>
      </c>
      <c r="G955" s="36">
        <v>4.7361327258609587E-2</v>
      </c>
      <c r="H955" s="36">
        <f ca="1">Tabel_Core.accdb3[[#This Row],[Indicator]]-SUM(Tabel_Core.accdb3[[#This Row],[Money market]:[Banking sector]])</f>
        <v>-0.11808992726625646</v>
      </c>
    </row>
    <row r="956" spans="1:8" x14ac:dyDescent="0.25">
      <c r="A956" s="4">
        <v>44283</v>
      </c>
      <c r="B956" s="36">
        <v>6.7944248680801511E-2</v>
      </c>
      <c r="C956" s="36">
        <v>3.1361951422985986E-2</v>
      </c>
      <c r="D956" s="36">
        <v>2.7079494510961397E-2</v>
      </c>
      <c r="E956" s="36">
        <v>5.6880685935241683E-2</v>
      </c>
      <c r="F956" s="36">
        <v>1.7061637761349106E-2</v>
      </c>
      <c r="G956" s="36">
        <v>4.4804755098835441E-2</v>
      </c>
      <c r="H956" s="36">
        <f ca="1">Tabel_Core.accdb3[[#This Row],[Indicator]]-SUM(Tabel_Core.accdb3[[#This Row],[Money market]:[Banking sector]])</f>
        <v>-0.10924427604857212</v>
      </c>
    </row>
    <row r="957" spans="1:8" x14ac:dyDescent="0.25">
      <c r="A957" s="4">
        <v>44290</v>
      </c>
      <c r="B957" s="36">
        <v>5.3916992492590632E-2</v>
      </c>
      <c r="C957" s="36">
        <v>2.9595319859538564E-2</v>
      </c>
      <c r="D957" s="36">
        <v>2.4897334832726256E-2</v>
      </c>
      <c r="E957" s="36">
        <v>4.4643427676860428E-2</v>
      </c>
      <c r="F957" s="36">
        <v>1.4210564436584987E-2</v>
      </c>
      <c r="G957" s="36">
        <v>3.5198661758856067E-2</v>
      </c>
      <c r="H957" s="36">
        <f ca="1">Tabel_Core.accdb3[[#This Row],[Indicator]]-SUM(Tabel_Core.accdb3[[#This Row],[Money market]:[Banking sector]])</f>
        <v>-9.4628316071975666E-2</v>
      </c>
    </row>
    <row r="958" spans="1:8" x14ac:dyDescent="0.25">
      <c r="A958" s="4">
        <v>44297</v>
      </c>
      <c r="B958" s="36">
        <v>5.9027236266973052E-2</v>
      </c>
      <c r="C958" s="36">
        <v>3.0440302975390333E-2</v>
      </c>
      <c r="D958" s="36">
        <v>2.6093754196566801E-2</v>
      </c>
      <c r="E958" s="36">
        <v>4.0015509600634686E-2</v>
      </c>
      <c r="F958" s="36">
        <v>1.9274543262471751E-2</v>
      </c>
      <c r="G958" s="36">
        <v>4.2586004266449651E-2</v>
      </c>
      <c r="H958" s="36">
        <f ca="1">Tabel_Core.accdb3[[#This Row],[Indicator]]-SUM(Tabel_Core.accdb3[[#This Row],[Money market]:[Banking sector]])</f>
        <v>-9.938287803454017E-2</v>
      </c>
    </row>
    <row r="959" spans="1:8" x14ac:dyDescent="0.25">
      <c r="A959" s="4">
        <v>44304</v>
      </c>
      <c r="B959" s="36">
        <v>5.8280444648579594E-2</v>
      </c>
      <c r="C959" s="36">
        <v>3.0631815455188241E-2</v>
      </c>
      <c r="D959" s="36">
        <v>2.3836291846146527E-2</v>
      </c>
      <c r="E959" s="36">
        <v>4.0406382105383179E-2</v>
      </c>
      <c r="F959" s="36">
        <v>1.9144045242145278E-2</v>
      </c>
      <c r="G959" s="36">
        <v>4.1409989917044282E-2</v>
      </c>
      <c r="H959" s="36">
        <f ca="1">Tabel_Core.accdb3[[#This Row],[Indicator]]-SUM(Tabel_Core.accdb3[[#This Row],[Money market]:[Banking sector]])</f>
        <v>-9.7148079917327906E-2</v>
      </c>
    </row>
    <row r="960" spans="1:8" x14ac:dyDescent="0.25">
      <c r="A960" s="4">
        <v>44311</v>
      </c>
      <c r="B960" s="36">
        <v>5.8079883155185349E-2</v>
      </c>
      <c r="C960" s="36">
        <v>3.029722775228598E-2</v>
      </c>
      <c r="D960" s="36">
        <v>2.3083944876945497E-2</v>
      </c>
      <c r="E960" s="36">
        <v>3.6736964646641376E-2</v>
      </c>
      <c r="F960" s="36">
        <v>1.9511745016448128E-2</v>
      </c>
      <c r="G960" s="36">
        <v>4.1204734079015981E-2</v>
      </c>
      <c r="H960" s="36">
        <f ca="1">Tabel_Core.accdb3[[#This Row],[Indicator]]-SUM(Tabel_Core.accdb3[[#This Row],[Money market]:[Banking sector]])</f>
        <v>-9.2754733216151616E-2</v>
      </c>
    </row>
    <row r="961" spans="1:8" x14ac:dyDescent="0.25">
      <c r="A961" s="4">
        <v>44318</v>
      </c>
      <c r="B961" s="36">
        <v>6.1512697583673788E-2</v>
      </c>
      <c r="C961" s="36">
        <v>3.0438581965995092E-2</v>
      </c>
      <c r="D961" s="36">
        <v>2.125785180012469E-2</v>
      </c>
      <c r="E961" s="36">
        <v>3.6140112115880224E-2</v>
      </c>
      <c r="F961" s="36">
        <v>1.9717662862583054E-2</v>
      </c>
      <c r="G961" s="36">
        <v>4.7455160004057577E-2</v>
      </c>
      <c r="H961" s="36">
        <f ca="1">Tabel_Core.accdb3[[#This Row],[Indicator]]-SUM(Tabel_Core.accdb3[[#This Row],[Money market]:[Banking sector]])</f>
        <v>-9.3496671164966849E-2</v>
      </c>
    </row>
    <row r="962" spans="1:8" x14ac:dyDescent="0.25">
      <c r="A962" s="4">
        <v>44325</v>
      </c>
      <c r="B962" s="36">
        <v>5.9465445473155409E-2</v>
      </c>
      <c r="C962" s="36">
        <v>2.7029077139545166E-2</v>
      </c>
      <c r="D962" s="36">
        <v>1.8398966725539513E-2</v>
      </c>
      <c r="E962" s="36">
        <v>3.7502286074397845E-2</v>
      </c>
      <c r="F962" s="36">
        <v>1.8094849006536139E-2</v>
      </c>
      <c r="G962" s="36">
        <v>4.1919421196157929E-2</v>
      </c>
      <c r="H962" s="36">
        <f ca="1">Tabel_Core.accdb3[[#This Row],[Indicator]]-SUM(Tabel_Core.accdb3[[#This Row],[Money market]:[Banking sector]])</f>
        <v>-8.3479154669021172E-2</v>
      </c>
    </row>
    <row r="963" spans="1:8" x14ac:dyDescent="0.25">
      <c r="A963" s="4">
        <v>44332</v>
      </c>
      <c r="B963" s="36">
        <v>6.6127354398352448E-2</v>
      </c>
      <c r="C963" s="36">
        <v>2.745878448872863E-2</v>
      </c>
      <c r="D963" s="36">
        <v>2.1956449643216386E-2</v>
      </c>
      <c r="E963" s="36">
        <v>3.3754025036806447E-2</v>
      </c>
      <c r="F963" s="36">
        <v>2.1603208360999236E-2</v>
      </c>
      <c r="G963" s="36">
        <v>4.8097841676926656E-2</v>
      </c>
      <c r="H963" s="36">
        <f ca="1">Tabel_Core.accdb3[[#This Row],[Indicator]]-SUM(Tabel_Core.accdb3[[#This Row],[Money market]:[Banking sector]])</f>
        <v>-8.6742954808324904E-2</v>
      </c>
    </row>
    <row r="964" spans="1:8" x14ac:dyDescent="0.25">
      <c r="A964" s="4">
        <v>44339</v>
      </c>
      <c r="B964" s="36">
        <v>6.2597072289396524E-2</v>
      </c>
      <c r="C964" s="36">
        <v>2.6452232950683805E-2</v>
      </c>
      <c r="D964" s="36">
        <v>1.9928508465518444E-2</v>
      </c>
      <c r="E964" s="36">
        <v>3.2199865346548548E-2</v>
      </c>
      <c r="F964" s="36">
        <v>1.8668856493550497E-2</v>
      </c>
      <c r="G964" s="36">
        <v>4.3807912088563841E-2</v>
      </c>
      <c r="H964" s="36">
        <f ca="1">Tabel_Core.accdb3[[#This Row],[Indicator]]-SUM(Tabel_Core.accdb3[[#This Row],[Money market]:[Banking sector]])</f>
        <v>-7.8460303055468597E-2</v>
      </c>
    </row>
    <row r="965" spans="1:8" x14ac:dyDescent="0.25">
      <c r="A965" s="4">
        <v>44346</v>
      </c>
      <c r="B965" s="36">
        <v>6.3780134177288145E-2</v>
      </c>
      <c r="C965" s="36">
        <v>2.6422757428887514E-2</v>
      </c>
      <c r="D965" s="36">
        <v>2.1837023725206926E-2</v>
      </c>
      <c r="E965" s="36">
        <v>3.229313574609112E-2</v>
      </c>
      <c r="F965" s="36">
        <v>2.1807070950856711E-2</v>
      </c>
      <c r="G965" s="36">
        <v>3.8121742423420694E-2</v>
      </c>
      <c r="H965" s="36">
        <f ca="1">Tabel_Core.accdb3[[#This Row],[Indicator]]-SUM(Tabel_Core.accdb3[[#This Row],[Money market]:[Banking sector]])</f>
        <v>-7.6701596097174835E-2</v>
      </c>
    </row>
    <row r="966" spans="1:8" x14ac:dyDescent="0.25">
      <c r="A966" s="4">
        <v>44353</v>
      </c>
      <c r="B966" s="36">
        <v>6.0024112726578947E-2</v>
      </c>
      <c r="C966" s="36">
        <v>2.5558706232413391E-2</v>
      </c>
      <c r="D966" s="36">
        <v>2.1123326176445325E-2</v>
      </c>
      <c r="E966" s="36">
        <v>2.6317072654621756E-2</v>
      </c>
      <c r="F966" s="36">
        <v>1.8231205540970543E-2</v>
      </c>
      <c r="G966" s="36">
        <v>3.7490459264823812E-2</v>
      </c>
      <c r="H966" s="36">
        <f ca="1">Tabel_Core.accdb3[[#This Row],[Indicator]]-SUM(Tabel_Core.accdb3[[#This Row],[Money market]:[Banking sector]])</f>
        <v>-6.8696657142695877E-2</v>
      </c>
    </row>
    <row r="967" spans="1:8" x14ac:dyDescent="0.25">
      <c r="A967" s="4">
        <v>44360</v>
      </c>
      <c r="B967" s="36">
        <v>5.1794174013033066E-2</v>
      </c>
      <c r="C967" s="36">
        <v>2.3430177093287926E-2</v>
      </c>
      <c r="D967" s="36">
        <v>1.8202617312863583E-2</v>
      </c>
      <c r="E967" s="36">
        <v>2.1642139945506896E-2</v>
      </c>
      <c r="F967" s="36">
        <v>1.2001192544858371E-2</v>
      </c>
      <c r="G967" s="36">
        <v>3.3085039295916982E-2</v>
      </c>
      <c r="H967" s="36">
        <f ca="1">Tabel_Core.accdb3[[#This Row],[Indicator]]-SUM(Tabel_Core.accdb3[[#This Row],[Money market]:[Banking sector]])</f>
        <v>-5.6566992179400692E-2</v>
      </c>
    </row>
    <row r="968" spans="1:8" x14ac:dyDescent="0.25">
      <c r="A968" s="4">
        <v>44367</v>
      </c>
      <c r="B968" s="36">
        <v>5.3261000294586261E-2</v>
      </c>
      <c r="C968" s="36">
        <v>2.3427390611265628E-2</v>
      </c>
      <c r="D968" s="36">
        <v>1.8613138394343476E-2</v>
      </c>
      <c r="E968" s="36">
        <v>1.9340109793340179E-2</v>
      </c>
      <c r="F968" s="36">
        <v>1.6286621759909484E-2</v>
      </c>
      <c r="G968" s="36">
        <v>2.8960201816122019E-2</v>
      </c>
      <c r="H968" s="36">
        <f ca="1">Tabel_Core.accdb3[[#This Row],[Indicator]]-SUM(Tabel_Core.accdb3[[#This Row],[Money market]:[Banking sector]])</f>
        <v>-5.3366462080394528E-2</v>
      </c>
    </row>
    <row r="969" spans="1:8" x14ac:dyDescent="0.25">
      <c r="A969" s="4">
        <v>44374</v>
      </c>
      <c r="B969" s="36">
        <v>5.8140477611078982E-2</v>
      </c>
      <c r="C969" s="36">
        <v>2.5290059426286239E-2</v>
      </c>
      <c r="D969" s="36">
        <v>1.7657127725883678E-2</v>
      </c>
      <c r="E969" s="36">
        <v>2.2869868319676086E-2</v>
      </c>
      <c r="F969" s="36">
        <v>1.6387985059430638E-2</v>
      </c>
      <c r="G969" s="36">
        <v>3.1539972612084168E-2</v>
      </c>
      <c r="H969" s="36">
        <f ca="1">Tabel_Core.accdb3[[#This Row],[Indicator]]-SUM(Tabel_Core.accdb3[[#This Row],[Money market]:[Banking sector]])</f>
        <v>-5.5604535532281819E-2</v>
      </c>
    </row>
    <row r="970" spans="1:8" x14ac:dyDescent="0.25">
      <c r="A970" s="4">
        <v>44381</v>
      </c>
      <c r="B970" s="36">
        <v>5.6295842852659525E-2</v>
      </c>
      <c r="C970" s="36">
        <v>2.4517871048653522E-2</v>
      </c>
      <c r="D970" s="36">
        <v>1.7571466657874533E-2</v>
      </c>
      <c r="E970" s="36">
        <v>2.3985384498882184E-2</v>
      </c>
      <c r="F970" s="36">
        <v>1.4695886793500817E-2</v>
      </c>
      <c r="G970" s="36">
        <v>2.7606822348707542E-2</v>
      </c>
      <c r="H970" s="36">
        <f ca="1">Tabel_Core.accdb3[[#This Row],[Indicator]]-SUM(Tabel_Core.accdb3[[#This Row],[Money market]:[Banking sector]])</f>
        <v>-5.2081588494959072E-2</v>
      </c>
    </row>
    <row r="971" spans="1:8" x14ac:dyDescent="0.25">
      <c r="A971" s="4">
        <v>44388</v>
      </c>
      <c r="B971" s="36">
        <v>6.1838765812940413E-2</v>
      </c>
      <c r="C971" s="36">
        <v>2.5442476742119885E-2</v>
      </c>
      <c r="D971" s="36">
        <v>1.9167530535517695E-2</v>
      </c>
      <c r="E971" s="36">
        <v>2.7315469311609671E-2</v>
      </c>
      <c r="F971" s="36">
        <v>1.707970745850982E-2</v>
      </c>
      <c r="G971" s="36">
        <v>2.7532071348544119E-2</v>
      </c>
      <c r="H971" s="36">
        <f ca="1">Tabel_Core.accdb3[[#This Row],[Indicator]]-SUM(Tabel_Core.accdb3[[#This Row],[Money market]:[Banking sector]])</f>
        <v>-5.4698489583360765E-2</v>
      </c>
    </row>
    <row r="972" spans="1:8" x14ac:dyDescent="0.25">
      <c r="A972" s="4">
        <v>44395</v>
      </c>
      <c r="B972" s="36">
        <v>5.3029292766424027E-2</v>
      </c>
      <c r="C972" s="36">
        <v>2.3425040540735794E-2</v>
      </c>
      <c r="D972" s="36">
        <v>1.7536394989488106E-2</v>
      </c>
      <c r="E972" s="36">
        <v>2.3680925065782933E-2</v>
      </c>
      <c r="F972" s="36">
        <v>1.1410738548655775E-2</v>
      </c>
      <c r="G972" s="36">
        <v>2.3974296788959411E-2</v>
      </c>
      <c r="H972" s="36">
        <f ca="1">Tabel_Core.accdb3[[#This Row],[Indicator]]-SUM(Tabel_Core.accdb3[[#This Row],[Money market]:[Banking sector]])</f>
        <v>-4.6998103167198005E-2</v>
      </c>
    </row>
    <row r="973" spans="1:8" x14ac:dyDescent="0.25">
      <c r="A973" s="4">
        <v>44402</v>
      </c>
      <c r="B973" s="36">
        <v>5.728900463702561E-2</v>
      </c>
      <c r="C973" s="36">
        <v>2.2154139547608507E-2</v>
      </c>
      <c r="D973" s="36">
        <v>1.799497543132559E-2</v>
      </c>
      <c r="E973" s="36">
        <v>2.6078225309186E-2</v>
      </c>
      <c r="F973" s="36">
        <v>9.840863481273306E-3</v>
      </c>
      <c r="G973" s="36">
        <v>2.4167077714554598E-2</v>
      </c>
      <c r="H973" s="36">
        <f ca="1">Tabel_Core.accdb3[[#This Row],[Indicator]]-SUM(Tabel_Core.accdb3[[#This Row],[Money market]:[Banking sector]])</f>
        <v>-4.2946276846922392E-2</v>
      </c>
    </row>
    <row r="974" spans="1:8" x14ac:dyDescent="0.25">
      <c r="A974" s="4">
        <v>44409</v>
      </c>
      <c r="B974" s="36">
        <v>6.4646743739096416E-2</v>
      </c>
      <c r="C974" s="36">
        <v>2.3160780072455811E-2</v>
      </c>
      <c r="D974" s="36">
        <v>1.9107689720815783E-2</v>
      </c>
      <c r="E974" s="36">
        <v>2.8394088909382234E-2</v>
      </c>
      <c r="F974" s="36">
        <v>1.0265816874209258E-2</v>
      </c>
      <c r="G974" s="36">
        <v>2.7699265783509709E-2</v>
      </c>
      <c r="H974" s="36">
        <f ca="1">Tabel_Core.accdb3[[#This Row],[Indicator]]-SUM(Tabel_Core.accdb3[[#This Row],[Money market]:[Banking sector]])</f>
        <v>-4.3980897621276369E-2</v>
      </c>
    </row>
    <row r="975" spans="1:8" x14ac:dyDescent="0.25">
      <c r="A975" s="4">
        <v>44416</v>
      </c>
      <c r="B975" s="36">
        <v>6.5476343538149698E-2</v>
      </c>
      <c r="C975" s="36">
        <v>2.3076248386603694E-2</v>
      </c>
      <c r="D975" s="36">
        <v>1.8070309558928018E-2</v>
      </c>
      <c r="E975" s="36">
        <v>3.3558847070613414E-2</v>
      </c>
      <c r="F975" s="36">
        <v>8.1291681645496196E-3</v>
      </c>
      <c r="G975" s="36">
        <v>2.4737405448914236E-2</v>
      </c>
      <c r="H975" s="36">
        <f ca="1">Tabel_Core.accdb3[[#This Row],[Indicator]]-SUM(Tabel_Core.accdb3[[#This Row],[Money market]:[Banking sector]])</f>
        <v>-4.2095635091459263E-2</v>
      </c>
    </row>
    <row r="976" spans="1:8" x14ac:dyDescent="0.25">
      <c r="A976" s="4">
        <v>44423</v>
      </c>
      <c r="B976" s="36">
        <v>6.4167958543211792E-2</v>
      </c>
      <c r="C976" s="36">
        <v>2.2506856379072793E-2</v>
      </c>
      <c r="D976" s="36">
        <v>1.7523181672512055E-2</v>
      </c>
      <c r="E976" s="36">
        <v>3.3037328222532795E-2</v>
      </c>
      <c r="F976" s="36">
        <v>7.3697150922197533E-3</v>
      </c>
      <c r="G976" s="36">
        <v>2.3816205937602117E-2</v>
      </c>
      <c r="H976" s="36">
        <f ca="1">Tabel_Core.accdb3[[#This Row],[Indicator]]-SUM(Tabel_Core.accdb3[[#This Row],[Money market]:[Banking sector]])</f>
        <v>-4.008532876072772E-2</v>
      </c>
    </row>
    <row r="977" spans="1:8" x14ac:dyDescent="0.25">
      <c r="A977" s="4">
        <v>44430</v>
      </c>
      <c r="B977" s="36">
        <v>6.3553470817112601E-2</v>
      </c>
      <c r="C977" s="36">
        <v>2.2132901226202772E-2</v>
      </c>
      <c r="D977" s="36">
        <v>1.5734276550521915E-2</v>
      </c>
      <c r="E977" s="36">
        <v>2.8787924094934886E-2</v>
      </c>
      <c r="F977" s="36">
        <v>8.1624022435779365E-3</v>
      </c>
      <c r="G977" s="36">
        <v>2.5660250109034409E-2</v>
      </c>
      <c r="H977" s="36">
        <f ca="1">Tabel_Core.accdb3[[#This Row],[Indicator]]-SUM(Tabel_Core.accdb3[[#This Row],[Money market]:[Banking sector]])</f>
        <v>-3.6924283407159308E-2</v>
      </c>
    </row>
    <row r="978" spans="1:8" x14ac:dyDescent="0.25">
      <c r="A978" s="4">
        <v>44437</v>
      </c>
      <c r="B978" s="36">
        <v>5.8959281312480759E-2</v>
      </c>
      <c r="C978" s="36">
        <v>2.2240012661579656E-2</v>
      </c>
      <c r="D978" s="36">
        <v>1.5061264927260051E-2</v>
      </c>
      <c r="E978" s="36">
        <v>2.5209177702570536E-2</v>
      </c>
      <c r="F978" s="36">
        <v>8.5228417572415695E-3</v>
      </c>
      <c r="G978" s="36">
        <v>2.2803897698248109E-2</v>
      </c>
      <c r="H978" s="36">
        <f ca="1">Tabel_Core.accdb3[[#This Row],[Indicator]]-SUM(Tabel_Core.accdb3[[#This Row],[Money market]:[Banking sector]])</f>
        <v>-3.4877913434419157E-2</v>
      </c>
    </row>
    <row r="979" spans="1:8" x14ac:dyDescent="0.25">
      <c r="A979" s="4">
        <v>44444</v>
      </c>
      <c r="B979" s="36">
        <v>6.3779407287462578E-2</v>
      </c>
      <c r="C979" s="36">
        <v>2.2701927046085219E-2</v>
      </c>
      <c r="D979" s="36">
        <v>1.5348955203459294E-2</v>
      </c>
      <c r="E979" s="36">
        <v>2.3095511111473097E-2</v>
      </c>
      <c r="F979" s="36">
        <v>8.1845136018470384E-3</v>
      </c>
      <c r="G979" s="36">
        <v>2.9759669370067472E-2</v>
      </c>
      <c r="H979" s="36">
        <f ca="1">Tabel_Core.accdb3[[#This Row],[Indicator]]-SUM(Tabel_Core.accdb3[[#This Row],[Money market]:[Banking sector]])</f>
        <v>-3.5311169045469534E-2</v>
      </c>
    </row>
    <row r="980" spans="1:8" x14ac:dyDescent="0.25">
      <c r="A980" s="4">
        <v>44451</v>
      </c>
      <c r="B980" s="36">
        <v>7.5058195653514098E-2</v>
      </c>
      <c r="C980" s="36">
        <v>2.4941328932896415E-2</v>
      </c>
      <c r="D980" s="36">
        <v>1.7678361208324798E-2</v>
      </c>
      <c r="E980" s="36">
        <v>2.8469641217126702E-2</v>
      </c>
      <c r="F980" s="36">
        <v>8.7703696870222968E-3</v>
      </c>
      <c r="G980" s="36">
        <v>3.5589597760895694E-2</v>
      </c>
      <c r="H980" s="36">
        <f ca="1">Tabel_Core.accdb3[[#This Row],[Indicator]]-SUM(Tabel_Core.accdb3[[#This Row],[Money market]:[Banking sector]])</f>
        <v>-4.0391103152751809E-2</v>
      </c>
    </row>
    <row r="981" spans="1:8" x14ac:dyDescent="0.25">
      <c r="A981" s="4">
        <v>44458</v>
      </c>
      <c r="B981" s="36">
        <v>7.2464957801130256E-2</v>
      </c>
      <c r="C981" s="36">
        <v>2.4516032495542434E-2</v>
      </c>
      <c r="D981" s="36">
        <v>1.7822296958576619E-2</v>
      </c>
      <c r="E981" s="36">
        <v>2.9353629347146696E-2</v>
      </c>
      <c r="F981" s="36">
        <v>5.8373250063786736E-3</v>
      </c>
      <c r="G981" s="36">
        <v>3.4273279585979533E-2</v>
      </c>
      <c r="H981" s="36">
        <f ca="1">Tabel_Core.accdb3[[#This Row],[Indicator]]-SUM(Tabel_Core.accdb3[[#This Row],[Money market]:[Banking sector]])</f>
        <v>-3.9337605592493705E-2</v>
      </c>
    </row>
    <row r="982" spans="1:8" x14ac:dyDescent="0.25">
      <c r="A982" s="4">
        <v>44465</v>
      </c>
      <c r="B982" s="36">
        <v>9.1885828787662438E-2</v>
      </c>
      <c r="C982" s="36">
        <v>2.610079337852185E-2</v>
      </c>
      <c r="D982" s="36">
        <v>2.2815193908187349E-2</v>
      </c>
      <c r="E982" s="36">
        <v>3.8115226333424707E-2</v>
      </c>
      <c r="F982" s="36">
        <v>5.6356635932351511E-3</v>
      </c>
      <c r="G982" s="36">
        <v>4.4123950946979525E-2</v>
      </c>
      <c r="H982" s="36">
        <f ca="1">Tabel_Core.accdb3[[#This Row],[Indicator]]-SUM(Tabel_Core.accdb3[[#This Row],[Money market]:[Banking sector]])</f>
        <v>-4.4904999372686161E-2</v>
      </c>
    </row>
    <row r="983" spans="1:8" x14ac:dyDescent="0.25">
      <c r="A983" s="4">
        <v>44472</v>
      </c>
      <c r="B983" s="36">
        <v>0.1063484384731937</v>
      </c>
      <c r="C983" s="36">
        <v>3.0579872815879261E-2</v>
      </c>
      <c r="D983" s="36">
        <v>2.7568882935520705E-2</v>
      </c>
      <c r="E983" s="36">
        <v>4.6475216185512237E-2</v>
      </c>
      <c r="F983" s="36">
        <v>1.4165836708094381E-2</v>
      </c>
      <c r="G983" s="36">
        <v>4.1946633213939287E-2</v>
      </c>
      <c r="H983" s="36">
        <f ca="1">Tabel_Core.accdb3[[#This Row],[Indicator]]-SUM(Tabel_Core.accdb3[[#This Row],[Money market]:[Banking sector]])</f>
        <v>-5.4388003385752171E-2</v>
      </c>
    </row>
    <row r="984" spans="1:8" x14ac:dyDescent="0.25">
      <c r="A984" s="4">
        <v>44479</v>
      </c>
      <c r="B984" s="36">
        <v>0.12326694241633715</v>
      </c>
      <c r="C984" s="36">
        <v>3.2911521215965439E-2</v>
      </c>
      <c r="D984" s="36">
        <v>2.9015660500203395E-2</v>
      </c>
      <c r="E984" s="36">
        <v>5.7773069831237311E-2</v>
      </c>
      <c r="F984" s="36">
        <v>1.5860461478145564E-2</v>
      </c>
      <c r="G984" s="36">
        <v>5.3306094652677737E-2</v>
      </c>
      <c r="H984" s="36">
        <f ca="1">Tabel_Core.accdb3[[#This Row],[Indicator]]-SUM(Tabel_Core.accdb3[[#This Row],[Money market]:[Banking sector]])</f>
        <v>-6.5599865261892293E-2</v>
      </c>
    </row>
    <row r="985" spans="1:8" x14ac:dyDescent="0.25">
      <c r="A985" s="4">
        <v>44486</v>
      </c>
      <c r="B985" s="36">
        <v>0.13113039813432464</v>
      </c>
      <c r="C985" s="36">
        <v>3.4456755360784977E-2</v>
      </c>
      <c r="D985" s="36">
        <v>3.2585887485966553E-2</v>
      </c>
      <c r="E985" s="36">
        <v>6.5069223942365667E-2</v>
      </c>
      <c r="F985" s="36">
        <v>1.8824650172532622E-2</v>
      </c>
      <c r="G985" s="36">
        <v>5.4248086846699461E-2</v>
      </c>
      <c r="H985" s="36">
        <f ca="1">Tabel_Core.accdb3[[#This Row],[Indicator]]-SUM(Tabel_Core.accdb3[[#This Row],[Money market]:[Banking sector]])</f>
        <v>-7.4054205674024626E-2</v>
      </c>
    </row>
    <row r="986" spans="1:8" x14ac:dyDescent="0.25">
      <c r="A986" s="4">
        <v>44493</v>
      </c>
      <c r="B986" s="36">
        <v>0.11341621671772639</v>
      </c>
      <c r="C986" s="36">
        <v>3.5438939935891603E-2</v>
      </c>
      <c r="D986" s="36">
        <v>2.8782932217808289E-2</v>
      </c>
      <c r="E986" s="36">
        <v>5.9687601225705267E-2</v>
      </c>
      <c r="F986" s="36">
        <v>1.9910019447444211E-2</v>
      </c>
      <c r="G986" s="36">
        <v>4.6253888786050606E-2</v>
      </c>
      <c r="H986" s="36">
        <f ca="1">Tabel_Core.accdb3[[#This Row],[Indicator]]-SUM(Tabel_Core.accdb3[[#This Row],[Money market]:[Banking sector]])</f>
        <v>-7.6657164895173602E-2</v>
      </c>
    </row>
    <row r="987" spans="1:8" x14ac:dyDescent="0.25">
      <c r="A987" s="4">
        <v>44500</v>
      </c>
      <c r="B987" s="36">
        <v>0.10286777966263916</v>
      </c>
      <c r="C987" s="36">
        <v>3.2617033042747871E-2</v>
      </c>
      <c r="D987" s="36">
        <v>2.6750386784282425E-2</v>
      </c>
      <c r="E987" s="36">
        <v>5.0676745037333631E-2</v>
      </c>
      <c r="F987" s="36">
        <v>1.5368951401297962E-2</v>
      </c>
      <c r="G987" s="36">
        <v>5.4918204529676828E-2</v>
      </c>
      <c r="H987" s="36">
        <f ca="1">Tabel_Core.accdb3[[#This Row],[Indicator]]-SUM(Tabel_Core.accdb3[[#This Row],[Money market]:[Banking sector]])</f>
        <v>-7.746354113269957E-2</v>
      </c>
    </row>
    <row r="988" spans="1:8" x14ac:dyDescent="0.25">
      <c r="A988" s="4">
        <v>44507</v>
      </c>
      <c r="B988" s="36">
        <v>8.954694668980985E-2</v>
      </c>
      <c r="C988" s="36">
        <v>3.5399571968391802E-2</v>
      </c>
      <c r="D988" s="36">
        <v>3.0321446424555247E-2</v>
      </c>
      <c r="E988" s="36">
        <v>4.1657643945772677E-2</v>
      </c>
      <c r="F988" s="36">
        <v>1.900253820549588E-2</v>
      </c>
      <c r="G988" s="36">
        <v>4.5446342142884295E-2</v>
      </c>
      <c r="H988" s="36">
        <f ca="1">Tabel_Core.accdb3[[#This Row],[Indicator]]-SUM(Tabel_Core.accdb3[[#This Row],[Money market]:[Banking sector]])</f>
        <v>-8.2280595997290054E-2</v>
      </c>
    </row>
    <row r="989" spans="1:8" x14ac:dyDescent="0.25">
      <c r="A989" s="4">
        <v>44514</v>
      </c>
      <c r="B989" s="36">
        <v>8.6189325796614938E-2</v>
      </c>
      <c r="C989" s="36">
        <v>3.720741487317511E-2</v>
      </c>
      <c r="D989" s="36">
        <v>3.0260543222488716E-2</v>
      </c>
      <c r="E989" s="36">
        <v>4.1549008201305832E-2</v>
      </c>
      <c r="F989" s="36">
        <v>1.9904757376039247E-2</v>
      </c>
      <c r="G989" s="36">
        <v>4.7636186838869971E-2</v>
      </c>
      <c r="H989" s="36">
        <f ca="1">Tabel_Core.accdb3[[#This Row],[Indicator]]-SUM(Tabel_Core.accdb3[[#This Row],[Money market]:[Banking sector]])</f>
        <v>-9.0368584715263947E-2</v>
      </c>
    </row>
    <row r="990" spans="1:8" x14ac:dyDescent="0.25">
      <c r="A990" s="4">
        <v>44521</v>
      </c>
      <c r="B990" s="36">
        <v>9.0100917463803221E-2</v>
      </c>
      <c r="C990" s="36">
        <v>3.8533574373466301E-2</v>
      </c>
      <c r="D990" s="36">
        <v>3.2231313024271097E-2</v>
      </c>
      <c r="E990" s="36">
        <v>3.9737712443172521E-2</v>
      </c>
      <c r="F990" s="36">
        <v>2.7833882738374973E-2</v>
      </c>
      <c r="G990" s="36">
        <v>5.0951862772534565E-2</v>
      </c>
      <c r="H990" s="36">
        <f ca="1">Tabel_Core.accdb3[[#This Row],[Indicator]]-SUM(Tabel_Core.accdb3[[#This Row],[Money market]:[Banking sector]])</f>
        <v>-9.9187427888016211E-2</v>
      </c>
    </row>
    <row r="991" spans="1:8" x14ac:dyDescent="0.25">
      <c r="A991" s="4">
        <v>44528</v>
      </c>
      <c r="B991" s="36">
        <v>9.3618112732751835E-2</v>
      </c>
      <c r="C991" s="36">
        <v>4.0740837679856035E-2</v>
      </c>
      <c r="D991" s="36">
        <v>3.6111832202012764E-2</v>
      </c>
      <c r="E991" s="36">
        <v>4.7478469824388414E-2</v>
      </c>
      <c r="F991" s="36">
        <v>3.4086138734664859E-2</v>
      </c>
      <c r="G991" s="36">
        <v>4.6330495481403292E-2</v>
      </c>
      <c r="H991" s="36">
        <f ca="1">Tabel_Core.accdb3[[#This Row],[Indicator]]-SUM(Tabel_Core.accdb3[[#This Row],[Money market]:[Banking sector]])</f>
        <v>-0.11112966118957351</v>
      </c>
    </row>
  </sheetData>
  <mergeCells count="4">
    <mergeCell ref="A1:H1"/>
    <mergeCell ref="B2:H2"/>
    <mergeCell ref="B3:H3"/>
    <mergeCell ref="B6:H6"/>
  </mergeCells>
  <hyperlinks>
    <hyperlink ref="H4" location="Contents!A1" display="Back to Contents" xr:uid="{00000000-0004-0000-0400-000000000000}"/>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25"/>
  <dimension ref="A1:K1253"/>
  <sheetViews>
    <sheetView workbookViewId="0">
      <selection sqref="A1:C1"/>
    </sheetView>
  </sheetViews>
  <sheetFormatPr defaultColWidth="9.140625" defaultRowHeight="13.5" x14ac:dyDescent="0.25"/>
  <cols>
    <col min="1" max="1" width="11" style="3" bestFit="1" customWidth="1"/>
    <col min="2" max="2" width="40.85546875" style="3" bestFit="1" customWidth="1"/>
    <col min="3" max="3" width="33.140625" style="3" bestFit="1" customWidth="1"/>
    <col min="4" max="4" width="11" style="3" customWidth="1"/>
    <col min="5" max="5" width="11.140625" style="3" customWidth="1"/>
    <col min="6" max="16384" width="9.140625" style="3"/>
  </cols>
  <sheetData>
    <row r="1" spans="1:11" ht="26.25" customHeight="1" thickBot="1" x14ac:dyDescent="0.3">
      <c r="A1" s="89" t="s">
        <v>72</v>
      </c>
      <c r="B1" s="90"/>
      <c r="C1" s="90"/>
      <c r="D1" s="16"/>
      <c r="E1" s="16"/>
      <c r="F1" s="16"/>
      <c r="G1" s="16"/>
      <c r="H1" s="16"/>
      <c r="I1" s="16"/>
      <c r="J1" s="14"/>
      <c r="K1" s="14"/>
    </row>
    <row r="2" spans="1:11" ht="52.9" customHeight="1" x14ac:dyDescent="0.25">
      <c r="A2" s="5" t="s">
        <v>0</v>
      </c>
      <c r="B2" s="86" t="s">
        <v>73</v>
      </c>
      <c r="C2" s="86"/>
      <c r="D2" s="91"/>
      <c r="E2" s="91"/>
      <c r="F2" s="11"/>
      <c r="G2" s="11"/>
      <c r="H2" s="11"/>
      <c r="I2" s="11"/>
    </row>
    <row r="3" spans="1:11" x14ac:dyDescent="0.25">
      <c r="A3" s="41" t="s">
        <v>66</v>
      </c>
      <c r="B3" s="92" t="s">
        <v>74</v>
      </c>
      <c r="C3" s="92"/>
      <c r="D3" s="87"/>
      <c r="E3" s="87"/>
      <c r="F3" s="41"/>
      <c r="G3" s="41"/>
      <c r="H3" s="41"/>
      <c r="I3" s="41"/>
    </row>
    <row r="4" spans="1:11" x14ac:dyDescent="0.25">
      <c r="C4" s="7" t="s">
        <v>68</v>
      </c>
      <c r="D4" s="13"/>
      <c r="F4" s="13"/>
      <c r="G4" s="13"/>
      <c r="H4" s="13"/>
    </row>
    <row r="5" spans="1:11" x14ac:dyDescent="0.25">
      <c r="E5" s="93"/>
      <c r="F5" s="93"/>
    </row>
    <row r="6" spans="1:11" x14ac:dyDescent="0.25">
      <c r="A6" s="22"/>
      <c r="B6" s="88" t="s">
        <v>75</v>
      </c>
      <c r="C6" s="88"/>
    </row>
    <row r="7" spans="1:11" x14ac:dyDescent="0.25">
      <c r="A7" s="22" t="s">
        <v>70</v>
      </c>
      <c r="B7" s="22" t="s">
        <v>145</v>
      </c>
      <c r="C7" s="22" t="s">
        <v>146</v>
      </c>
    </row>
    <row r="8" spans="1:11" x14ac:dyDescent="0.25">
      <c r="A8" s="4">
        <v>35820</v>
      </c>
      <c r="B8" s="20" t="s">
        <v>166</v>
      </c>
      <c r="C8" s="20" t="s">
        <v>166</v>
      </c>
    </row>
    <row r="9" spans="1:11" x14ac:dyDescent="0.25">
      <c r="A9" s="4">
        <v>35827</v>
      </c>
      <c r="B9" s="20"/>
      <c r="C9" s="20"/>
    </row>
    <row r="10" spans="1:11" x14ac:dyDescent="0.25">
      <c r="A10" s="4">
        <v>35834</v>
      </c>
      <c r="B10" s="20"/>
      <c r="C10" s="20"/>
    </row>
    <row r="11" spans="1:11" x14ac:dyDescent="0.25">
      <c r="A11" s="4">
        <v>35841</v>
      </c>
      <c r="B11" s="20"/>
      <c r="C11" s="20"/>
    </row>
    <row r="12" spans="1:11" x14ac:dyDescent="0.25">
      <c r="A12" s="4">
        <v>35848</v>
      </c>
      <c r="B12" s="20"/>
      <c r="C12" s="20"/>
    </row>
    <row r="13" spans="1:11" x14ac:dyDescent="0.25">
      <c r="A13" s="4">
        <v>35855</v>
      </c>
      <c r="B13" s="20"/>
      <c r="C13" s="20"/>
    </row>
    <row r="14" spans="1:11" x14ac:dyDescent="0.25">
      <c r="A14" s="4">
        <v>35862</v>
      </c>
      <c r="B14" s="20"/>
      <c r="C14" s="20"/>
    </row>
    <row r="15" spans="1:11" x14ac:dyDescent="0.25">
      <c r="A15" s="4">
        <v>35869</v>
      </c>
      <c r="B15" s="20"/>
      <c r="C15" s="20"/>
    </row>
    <row r="16" spans="1:11" x14ac:dyDescent="0.25">
      <c r="A16" s="4">
        <v>35876</v>
      </c>
      <c r="B16" s="20"/>
      <c r="C16" s="20"/>
    </row>
    <row r="17" spans="1:3" x14ac:dyDescent="0.25">
      <c r="A17" s="4">
        <v>35883</v>
      </c>
      <c r="B17" s="20"/>
      <c r="C17" s="20"/>
    </row>
    <row r="18" spans="1:3" x14ac:dyDescent="0.25">
      <c r="A18" s="4">
        <v>35890</v>
      </c>
      <c r="B18" s="20"/>
      <c r="C18" s="20"/>
    </row>
    <row r="19" spans="1:3" x14ac:dyDescent="0.25">
      <c r="A19" s="4">
        <v>35897</v>
      </c>
      <c r="B19" s="20"/>
      <c r="C19" s="20"/>
    </row>
    <row r="20" spans="1:3" x14ac:dyDescent="0.25">
      <c r="A20" s="4">
        <v>35904</v>
      </c>
      <c r="B20" s="20"/>
      <c r="C20" s="20"/>
    </row>
    <row r="21" spans="1:3" x14ac:dyDescent="0.25">
      <c r="A21" s="4">
        <v>35911</v>
      </c>
      <c r="B21" s="20"/>
      <c r="C21" s="20"/>
    </row>
    <row r="22" spans="1:3" x14ac:dyDescent="0.25">
      <c r="A22" s="4">
        <v>35918</v>
      </c>
      <c r="B22" s="20"/>
      <c r="C22" s="20"/>
    </row>
    <row r="23" spans="1:3" x14ac:dyDescent="0.25">
      <c r="A23" s="4">
        <v>35925</v>
      </c>
      <c r="B23" s="20"/>
      <c r="C23" s="20"/>
    </row>
    <row r="24" spans="1:3" x14ac:dyDescent="0.25">
      <c r="A24" s="4">
        <v>35932</v>
      </c>
      <c r="B24" s="20"/>
      <c r="C24" s="20"/>
    </row>
    <row r="25" spans="1:3" x14ac:dyDescent="0.25">
      <c r="A25" s="4">
        <v>35939</v>
      </c>
      <c r="B25" s="20"/>
      <c r="C25" s="20"/>
    </row>
    <row r="26" spans="1:3" x14ac:dyDescent="0.25">
      <c r="A26" s="4">
        <v>35946</v>
      </c>
      <c r="B26" s="20"/>
      <c r="C26" s="20"/>
    </row>
    <row r="27" spans="1:3" x14ac:dyDescent="0.25">
      <c r="A27" s="4">
        <v>35953</v>
      </c>
      <c r="B27" s="20"/>
      <c r="C27" s="20"/>
    </row>
    <row r="28" spans="1:3" x14ac:dyDescent="0.25">
      <c r="A28" s="4">
        <v>35960</v>
      </c>
      <c r="B28" s="20"/>
      <c r="C28" s="20"/>
    </row>
    <row r="29" spans="1:3" x14ac:dyDescent="0.25">
      <c r="A29" s="4">
        <v>35967</v>
      </c>
      <c r="B29" s="20"/>
      <c r="C29" s="20"/>
    </row>
    <row r="30" spans="1:3" x14ac:dyDescent="0.25">
      <c r="A30" s="4">
        <v>35974</v>
      </c>
      <c r="B30" s="20"/>
      <c r="C30" s="20"/>
    </row>
    <row r="31" spans="1:3" x14ac:dyDescent="0.25">
      <c r="A31" s="4">
        <v>35981</v>
      </c>
      <c r="B31" s="20"/>
      <c r="C31" s="20"/>
    </row>
    <row r="32" spans="1:3" x14ac:dyDescent="0.25">
      <c r="A32" s="4">
        <v>35988</v>
      </c>
      <c r="B32" s="20"/>
      <c r="C32" s="20"/>
    </row>
    <row r="33" spans="1:3" x14ac:dyDescent="0.25">
      <c r="A33" s="4">
        <v>35995</v>
      </c>
      <c r="B33" s="20"/>
      <c r="C33" s="20"/>
    </row>
    <row r="34" spans="1:3" x14ac:dyDescent="0.25">
      <c r="A34" s="4">
        <v>36002</v>
      </c>
      <c r="B34" s="20"/>
      <c r="C34" s="20"/>
    </row>
    <row r="35" spans="1:3" x14ac:dyDescent="0.25">
      <c r="A35" s="4">
        <v>36009</v>
      </c>
      <c r="B35" s="20"/>
      <c r="C35" s="20"/>
    </row>
    <row r="36" spans="1:3" x14ac:dyDescent="0.25">
      <c r="A36" s="4">
        <v>36016</v>
      </c>
      <c r="B36" s="20"/>
      <c r="C36" s="20"/>
    </row>
    <row r="37" spans="1:3" x14ac:dyDescent="0.25">
      <c r="A37" s="4">
        <v>36023</v>
      </c>
      <c r="B37" s="20"/>
      <c r="C37" s="20"/>
    </row>
    <row r="38" spans="1:3" x14ac:dyDescent="0.25">
      <c r="A38" s="4">
        <v>36030</v>
      </c>
      <c r="B38" s="20"/>
      <c r="C38" s="20"/>
    </row>
    <row r="39" spans="1:3" x14ac:dyDescent="0.25">
      <c r="A39" s="4">
        <v>36037</v>
      </c>
      <c r="B39" s="20"/>
      <c r="C39" s="20"/>
    </row>
    <row r="40" spans="1:3" x14ac:dyDescent="0.25">
      <c r="A40" s="4">
        <v>36044</v>
      </c>
      <c r="B40" s="20"/>
      <c r="C40" s="20"/>
    </row>
    <row r="41" spans="1:3" x14ac:dyDescent="0.25">
      <c r="A41" s="4">
        <v>36051</v>
      </c>
      <c r="B41" s="20"/>
      <c r="C41" s="20"/>
    </row>
    <row r="42" spans="1:3" x14ac:dyDescent="0.25">
      <c r="A42" s="4">
        <v>36058</v>
      </c>
      <c r="B42" s="20"/>
      <c r="C42" s="20"/>
    </row>
    <row r="43" spans="1:3" x14ac:dyDescent="0.25">
      <c r="A43" s="4">
        <v>36065</v>
      </c>
      <c r="B43" s="20"/>
      <c r="C43" s="20"/>
    </row>
    <row r="44" spans="1:3" x14ac:dyDescent="0.25">
      <c r="A44" s="4">
        <v>36072</v>
      </c>
      <c r="B44" s="20"/>
      <c r="C44" s="20"/>
    </row>
    <row r="45" spans="1:3" x14ac:dyDescent="0.25">
      <c r="A45" s="4">
        <v>36079</v>
      </c>
      <c r="B45" s="20"/>
      <c r="C45" s="20"/>
    </row>
    <row r="46" spans="1:3" x14ac:dyDescent="0.25">
      <c r="A46" s="4">
        <v>36086</v>
      </c>
      <c r="B46" s="20"/>
      <c r="C46" s="20"/>
    </row>
    <row r="47" spans="1:3" x14ac:dyDescent="0.25">
      <c r="A47" s="4">
        <v>36093</v>
      </c>
      <c r="B47" s="20"/>
      <c r="C47" s="20"/>
    </row>
    <row r="48" spans="1:3" x14ac:dyDescent="0.25">
      <c r="A48" s="4">
        <v>36100</v>
      </c>
      <c r="B48" s="20"/>
      <c r="C48" s="20"/>
    </row>
    <row r="49" spans="1:3" x14ac:dyDescent="0.25">
      <c r="A49" s="4">
        <v>36107</v>
      </c>
      <c r="B49" s="20"/>
      <c r="C49" s="20"/>
    </row>
    <row r="50" spans="1:3" x14ac:dyDescent="0.25">
      <c r="A50" s="4">
        <v>36114</v>
      </c>
      <c r="B50" s="20"/>
      <c r="C50" s="20"/>
    </row>
    <row r="51" spans="1:3" x14ac:dyDescent="0.25">
      <c r="A51" s="4">
        <v>36121</v>
      </c>
      <c r="B51" s="20"/>
      <c r="C51" s="20"/>
    </row>
    <row r="52" spans="1:3" x14ac:dyDescent="0.25">
      <c r="A52" s="4">
        <v>36128</v>
      </c>
      <c r="B52" s="20"/>
      <c r="C52" s="20"/>
    </row>
    <row r="53" spans="1:3" x14ac:dyDescent="0.25">
      <c r="A53" s="4">
        <v>36135</v>
      </c>
      <c r="B53" s="20"/>
      <c r="C53" s="20"/>
    </row>
    <row r="54" spans="1:3" x14ac:dyDescent="0.25">
      <c r="A54" s="4">
        <v>36142</v>
      </c>
      <c r="B54" s="20"/>
      <c r="C54" s="20"/>
    </row>
    <row r="55" spans="1:3" x14ac:dyDescent="0.25">
      <c r="A55" s="4">
        <v>36149</v>
      </c>
      <c r="B55" s="20"/>
      <c r="C55" s="20"/>
    </row>
    <row r="56" spans="1:3" x14ac:dyDescent="0.25">
      <c r="A56" s="4">
        <v>36156</v>
      </c>
      <c r="B56" s="20"/>
      <c r="C56" s="20"/>
    </row>
    <row r="57" spans="1:3" x14ac:dyDescent="0.25">
      <c r="A57" s="4">
        <v>36163</v>
      </c>
      <c r="B57" s="20"/>
      <c r="C57" s="20"/>
    </row>
    <row r="58" spans="1:3" x14ac:dyDescent="0.25">
      <c r="A58" s="4">
        <v>36170</v>
      </c>
      <c r="B58" s="20"/>
      <c r="C58" s="20"/>
    </row>
    <row r="59" spans="1:3" x14ac:dyDescent="0.25">
      <c r="A59" s="4">
        <v>36177</v>
      </c>
      <c r="B59" s="20"/>
      <c r="C59" s="20"/>
    </row>
    <row r="60" spans="1:3" x14ac:dyDescent="0.25">
      <c r="A60" s="4">
        <v>36184</v>
      </c>
      <c r="B60" s="20"/>
      <c r="C60" s="20"/>
    </row>
    <row r="61" spans="1:3" x14ac:dyDescent="0.25">
      <c r="A61" s="4">
        <v>36191</v>
      </c>
      <c r="B61" s="20"/>
      <c r="C61" s="20"/>
    </row>
    <row r="62" spans="1:3" x14ac:dyDescent="0.25">
      <c r="A62" s="4">
        <v>36198</v>
      </c>
      <c r="B62" s="20"/>
      <c r="C62" s="20"/>
    </row>
    <row r="63" spans="1:3" x14ac:dyDescent="0.25">
      <c r="A63" s="4">
        <v>36205</v>
      </c>
      <c r="B63" s="20"/>
      <c r="C63" s="20"/>
    </row>
    <row r="64" spans="1:3" x14ac:dyDescent="0.25">
      <c r="A64" s="4">
        <v>36212</v>
      </c>
      <c r="B64" s="20"/>
      <c r="C64" s="20"/>
    </row>
    <row r="65" spans="1:3" x14ac:dyDescent="0.25">
      <c r="A65" s="4">
        <v>36219</v>
      </c>
      <c r="B65" s="20"/>
      <c r="C65" s="20"/>
    </row>
    <row r="66" spans="1:3" x14ac:dyDescent="0.25">
      <c r="A66" s="4">
        <v>36226</v>
      </c>
      <c r="B66" s="20"/>
      <c r="C66" s="20"/>
    </row>
    <row r="67" spans="1:3" x14ac:dyDescent="0.25">
      <c r="A67" s="4">
        <v>36233</v>
      </c>
      <c r="B67" s="20"/>
      <c r="C67" s="20"/>
    </row>
    <row r="68" spans="1:3" x14ac:dyDescent="0.25">
      <c r="A68" s="4">
        <v>36240</v>
      </c>
      <c r="B68" s="20"/>
      <c r="C68" s="20"/>
    </row>
    <row r="69" spans="1:3" x14ac:dyDescent="0.25">
      <c r="A69" s="4">
        <v>36247</v>
      </c>
      <c r="B69" s="20"/>
      <c r="C69" s="20"/>
    </row>
    <row r="70" spans="1:3" x14ac:dyDescent="0.25">
      <c r="A70" s="4">
        <v>36254</v>
      </c>
      <c r="B70" s="20"/>
      <c r="C70" s="20"/>
    </row>
    <row r="71" spans="1:3" x14ac:dyDescent="0.25">
      <c r="A71" s="4">
        <v>36261</v>
      </c>
      <c r="B71" s="20"/>
      <c r="C71" s="20"/>
    </row>
    <row r="72" spans="1:3" x14ac:dyDescent="0.25">
      <c r="A72" s="4">
        <v>36268</v>
      </c>
      <c r="B72" s="20"/>
      <c r="C72" s="20"/>
    </row>
    <row r="73" spans="1:3" x14ac:dyDescent="0.25">
      <c r="A73" s="4">
        <v>36275</v>
      </c>
      <c r="B73" s="20"/>
      <c r="C73" s="20"/>
    </row>
    <row r="74" spans="1:3" x14ac:dyDescent="0.25">
      <c r="A74" s="4">
        <v>36282</v>
      </c>
      <c r="B74" s="20"/>
      <c r="C74" s="20"/>
    </row>
    <row r="75" spans="1:3" x14ac:dyDescent="0.25">
      <c r="A75" s="4">
        <v>36289</v>
      </c>
      <c r="B75" s="20"/>
      <c r="C75" s="20"/>
    </row>
    <row r="76" spans="1:3" x14ac:dyDescent="0.25">
      <c r="A76" s="4">
        <v>36296</v>
      </c>
      <c r="B76" s="20"/>
      <c r="C76" s="20"/>
    </row>
    <row r="77" spans="1:3" x14ac:dyDescent="0.25">
      <c r="A77" s="4">
        <v>36303</v>
      </c>
      <c r="B77" s="20"/>
      <c r="C77" s="20"/>
    </row>
    <row r="78" spans="1:3" x14ac:dyDescent="0.25">
      <c r="A78" s="4">
        <v>36310</v>
      </c>
      <c r="B78" s="20"/>
      <c r="C78" s="20"/>
    </row>
    <row r="79" spans="1:3" x14ac:dyDescent="0.25">
      <c r="A79" s="4">
        <v>36317</v>
      </c>
      <c r="B79" s="20"/>
      <c r="C79" s="20"/>
    </row>
    <row r="80" spans="1:3" x14ac:dyDescent="0.25">
      <c r="A80" s="4">
        <v>36324</v>
      </c>
      <c r="B80" s="20"/>
      <c r="C80" s="20"/>
    </row>
    <row r="81" spans="1:3" x14ac:dyDescent="0.25">
      <c r="A81" s="4">
        <v>36331</v>
      </c>
      <c r="B81" s="20"/>
      <c r="C81" s="20"/>
    </row>
    <row r="82" spans="1:3" x14ac:dyDescent="0.25">
      <c r="A82" s="4">
        <v>36338</v>
      </c>
      <c r="B82" s="20"/>
      <c r="C82" s="20"/>
    </row>
    <row r="83" spans="1:3" x14ac:dyDescent="0.25">
      <c r="A83" s="4">
        <v>36345</v>
      </c>
      <c r="B83" s="20"/>
      <c r="C83" s="20"/>
    </row>
    <row r="84" spans="1:3" x14ac:dyDescent="0.25">
      <c r="A84" s="4">
        <v>36352</v>
      </c>
      <c r="B84" s="20"/>
      <c r="C84" s="20"/>
    </row>
    <row r="85" spans="1:3" x14ac:dyDescent="0.25">
      <c r="A85" s="4">
        <v>36359</v>
      </c>
      <c r="B85" s="20"/>
      <c r="C85" s="20"/>
    </row>
    <row r="86" spans="1:3" x14ac:dyDescent="0.25">
      <c r="A86" s="4">
        <v>36366</v>
      </c>
      <c r="B86" s="20"/>
      <c r="C86" s="20"/>
    </row>
    <row r="87" spans="1:3" x14ac:dyDescent="0.25">
      <c r="A87" s="4">
        <v>36373</v>
      </c>
      <c r="B87" s="20"/>
      <c r="C87" s="20"/>
    </row>
    <row r="88" spans="1:3" x14ac:dyDescent="0.25">
      <c r="A88" s="4">
        <v>36380</v>
      </c>
      <c r="B88" s="20"/>
      <c r="C88" s="20"/>
    </row>
    <row r="89" spans="1:3" x14ac:dyDescent="0.25">
      <c r="A89" s="4">
        <v>36387</v>
      </c>
      <c r="B89" s="20"/>
      <c r="C89" s="20"/>
    </row>
    <row r="90" spans="1:3" x14ac:dyDescent="0.25">
      <c r="A90" s="4">
        <v>36394</v>
      </c>
      <c r="B90" s="20"/>
      <c r="C90" s="20"/>
    </row>
    <row r="91" spans="1:3" x14ac:dyDescent="0.25">
      <c r="A91" s="4">
        <v>36401</v>
      </c>
      <c r="B91" s="20"/>
      <c r="C91" s="20"/>
    </row>
    <row r="92" spans="1:3" x14ac:dyDescent="0.25">
      <c r="A92" s="4">
        <v>36408</v>
      </c>
      <c r="B92" s="20"/>
      <c r="C92" s="20"/>
    </row>
    <row r="93" spans="1:3" x14ac:dyDescent="0.25">
      <c r="A93" s="4">
        <v>36415</v>
      </c>
      <c r="B93" s="20"/>
      <c r="C93" s="20"/>
    </row>
    <row r="94" spans="1:3" x14ac:dyDescent="0.25">
      <c r="A94" s="4">
        <v>36422</v>
      </c>
      <c r="B94" s="20"/>
      <c r="C94" s="20"/>
    </row>
    <row r="95" spans="1:3" x14ac:dyDescent="0.25">
      <c r="A95" s="4">
        <v>36429</v>
      </c>
      <c r="B95" s="20"/>
      <c r="C95" s="20"/>
    </row>
    <row r="96" spans="1:3" x14ac:dyDescent="0.25">
      <c r="A96" s="4">
        <v>36436</v>
      </c>
      <c r="B96" s="20"/>
      <c r="C96" s="20"/>
    </row>
    <row r="97" spans="1:3" x14ac:dyDescent="0.25">
      <c r="A97" s="4">
        <v>36443</v>
      </c>
      <c r="B97" s="20"/>
      <c r="C97" s="20"/>
    </row>
    <row r="98" spans="1:3" x14ac:dyDescent="0.25">
      <c r="A98" s="4">
        <v>36450</v>
      </c>
      <c r="B98" s="20"/>
      <c r="C98" s="20"/>
    </row>
    <row r="99" spans="1:3" x14ac:dyDescent="0.25">
      <c r="A99" s="4">
        <v>36457</v>
      </c>
      <c r="B99" s="20"/>
      <c r="C99" s="20"/>
    </row>
    <row r="100" spans="1:3" x14ac:dyDescent="0.25">
      <c r="A100" s="4">
        <v>36464</v>
      </c>
      <c r="B100" s="20"/>
      <c r="C100" s="20"/>
    </row>
    <row r="101" spans="1:3" x14ac:dyDescent="0.25">
      <c r="A101" s="4">
        <v>36471</v>
      </c>
      <c r="B101" s="20"/>
      <c r="C101" s="20"/>
    </row>
    <row r="102" spans="1:3" x14ac:dyDescent="0.25">
      <c r="A102" s="4">
        <v>36478</v>
      </c>
      <c r="B102" s="20"/>
      <c r="C102" s="20"/>
    </row>
    <row r="103" spans="1:3" x14ac:dyDescent="0.25">
      <c r="A103" s="4">
        <v>36485</v>
      </c>
      <c r="B103" s="20"/>
      <c r="C103" s="20"/>
    </row>
    <row r="104" spans="1:3" x14ac:dyDescent="0.25">
      <c r="A104" s="4">
        <v>36492</v>
      </c>
      <c r="B104" s="20"/>
      <c r="C104" s="20"/>
    </row>
    <row r="105" spans="1:3" x14ac:dyDescent="0.25">
      <c r="A105" s="4">
        <v>36499</v>
      </c>
      <c r="B105" s="20"/>
      <c r="C105" s="20"/>
    </row>
    <row r="106" spans="1:3" x14ac:dyDescent="0.25">
      <c r="A106" s="4">
        <v>36506</v>
      </c>
      <c r="B106" s="20"/>
      <c r="C106" s="20"/>
    </row>
    <row r="107" spans="1:3" x14ac:dyDescent="0.25">
      <c r="A107" s="4">
        <v>36513</v>
      </c>
      <c r="B107" s="20"/>
      <c r="C107" s="20"/>
    </row>
    <row r="108" spans="1:3" x14ac:dyDescent="0.25">
      <c r="A108" s="4">
        <v>36520</v>
      </c>
      <c r="B108" s="20"/>
      <c r="C108" s="20"/>
    </row>
    <row r="109" spans="1:3" x14ac:dyDescent="0.25">
      <c r="A109" s="4">
        <v>36527</v>
      </c>
      <c r="B109" s="20"/>
      <c r="C109" s="20"/>
    </row>
    <row r="110" spans="1:3" x14ac:dyDescent="0.25">
      <c r="A110" s="4">
        <v>36534</v>
      </c>
      <c r="B110" s="20"/>
      <c r="C110" s="20"/>
    </row>
    <row r="111" spans="1:3" x14ac:dyDescent="0.25">
      <c r="A111" s="4">
        <v>36541</v>
      </c>
      <c r="B111" s="20"/>
      <c r="C111" s="20"/>
    </row>
    <row r="112" spans="1:3" x14ac:dyDescent="0.25">
      <c r="A112" s="4">
        <v>36548</v>
      </c>
      <c r="B112" s="20"/>
      <c r="C112" s="20"/>
    </row>
    <row r="113" spans="1:3" x14ac:dyDescent="0.25">
      <c r="A113" s="4">
        <v>36555</v>
      </c>
      <c r="B113" s="20"/>
      <c r="C113" s="20"/>
    </row>
    <row r="114" spans="1:3" x14ac:dyDescent="0.25">
      <c r="A114" s="4">
        <v>36562</v>
      </c>
      <c r="B114" s="20"/>
      <c r="C114" s="20"/>
    </row>
    <row r="115" spans="1:3" x14ac:dyDescent="0.25">
      <c r="A115" s="4">
        <v>36569</v>
      </c>
      <c r="B115" s="20"/>
      <c r="C115" s="20"/>
    </row>
    <row r="116" spans="1:3" x14ac:dyDescent="0.25">
      <c r="A116" s="4">
        <v>36576</v>
      </c>
      <c r="B116" s="20"/>
      <c r="C116" s="20"/>
    </row>
    <row r="117" spans="1:3" x14ac:dyDescent="0.25">
      <c r="A117" s="4">
        <v>36583</v>
      </c>
      <c r="B117" s="20"/>
      <c r="C117" s="20"/>
    </row>
    <row r="118" spans="1:3" x14ac:dyDescent="0.25">
      <c r="A118" s="4">
        <v>36590</v>
      </c>
      <c r="B118" s="20"/>
      <c r="C118" s="20"/>
    </row>
    <row r="119" spans="1:3" x14ac:dyDescent="0.25">
      <c r="A119" s="4">
        <v>36597</v>
      </c>
      <c r="B119" s="20"/>
      <c r="C119" s="20"/>
    </row>
    <row r="120" spans="1:3" x14ac:dyDescent="0.25">
      <c r="A120" s="4">
        <v>36604</v>
      </c>
      <c r="B120" s="20"/>
      <c r="C120" s="20"/>
    </row>
    <row r="121" spans="1:3" x14ac:dyDescent="0.25">
      <c r="A121" s="4">
        <v>36611</v>
      </c>
      <c r="B121" s="20"/>
      <c r="C121" s="20"/>
    </row>
    <row r="122" spans="1:3" x14ac:dyDescent="0.25">
      <c r="A122" s="4">
        <v>36618</v>
      </c>
      <c r="B122" s="20"/>
      <c r="C122" s="20"/>
    </row>
    <row r="123" spans="1:3" x14ac:dyDescent="0.25">
      <c r="A123" s="4">
        <v>36625</v>
      </c>
      <c r="B123" s="20"/>
      <c r="C123" s="20"/>
    </row>
    <row r="124" spans="1:3" x14ac:dyDescent="0.25">
      <c r="A124" s="4">
        <v>36632</v>
      </c>
      <c r="B124" s="20"/>
      <c r="C124" s="20"/>
    </row>
    <row r="125" spans="1:3" x14ac:dyDescent="0.25">
      <c r="A125" s="4">
        <v>36639</v>
      </c>
      <c r="B125" s="20"/>
      <c r="C125" s="20"/>
    </row>
    <row r="126" spans="1:3" x14ac:dyDescent="0.25">
      <c r="A126" s="4">
        <v>36646</v>
      </c>
      <c r="B126" s="20"/>
      <c r="C126" s="20"/>
    </row>
    <row r="127" spans="1:3" x14ac:dyDescent="0.25">
      <c r="A127" s="4">
        <v>36653</v>
      </c>
      <c r="B127" s="20"/>
      <c r="C127" s="20"/>
    </row>
    <row r="128" spans="1:3" x14ac:dyDescent="0.25">
      <c r="A128" s="4">
        <v>36660</v>
      </c>
      <c r="B128" s="20"/>
      <c r="C128" s="20"/>
    </row>
    <row r="129" spans="1:3" x14ac:dyDescent="0.25">
      <c r="A129" s="4">
        <v>36667</v>
      </c>
      <c r="B129" s="20"/>
      <c r="C129" s="20"/>
    </row>
    <row r="130" spans="1:3" x14ac:dyDescent="0.25">
      <c r="A130" s="4">
        <v>36674</v>
      </c>
      <c r="B130" s="20"/>
      <c r="C130" s="20"/>
    </row>
    <row r="131" spans="1:3" x14ac:dyDescent="0.25">
      <c r="A131" s="4">
        <v>36681</v>
      </c>
      <c r="B131" s="20"/>
      <c r="C131" s="20"/>
    </row>
    <row r="132" spans="1:3" x14ac:dyDescent="0.25">
      <c r="A132" s="4">
        <v>36688</v>
      </c>
      <c r="B132" s="20"/>
      <c r="C132" s="20"/>
    </row>
    <row r="133" spans="1:3" x14ac:dyDescent="0.25">
      <c r="A133" s="4">
        <v>36695</v>
      </c>
      <c r="B133" s="20"/>
      <c r="C133" s="20"/>
    </row>
    <row r="134" spans="1:3" x14ac:dyDescent="0.25">
      <c r="A134" s="4">
        <v>36702</v>
      </c>
      <c r="B134" s="20"/>
      <c r="C134" s="20"/>
    </row>
    <row r="135" spans="1:3" x14ac:dyDescent="0.25">
      <c r="A135" s="4">
        <v>36709</v>
      </c>
      <c r="B135" s="20"/>
      <c r="C135" s="20"/>
    </row>
    <row r="136" spans="1:3" x14ac:dyDescent="0.25">
      <c r="A136" s="4">
        <v>36716</v>
      </c>
      <c r="B136" s="20"/>
      <c r="C136" s="20"/>
    </row>
    <row r="137" spans="1:3" x14ac:dyDescent="0.25">
      <c r="A137" s="4">
        <v>36723</v>
      </c>
      <c r="B137" s="20"/>
      <c r="C137" s="20"/>
    </row>
    <row r="138" spans="1:3" x14ac:dyDescent="0.25">
      <c r="A138" s="4">
        <v>36730</v>
      </c>
      <c r="B138" s="20"/>
      <c r="C138" s="20"/>
    </row>
    <row r="139" spans="1:3" x14ac:dyDescent="0.25">
      <c r="A139" s="4">
        <v>36737</v>
      </c>
      <c r="B139" s="20"/>
      <c r="C139" s="20"/>
    </row>
    <row r="140" spans="1:3" x14ac:dyDescent="0.25">
      <c r="A140" s="4">
        <v>36744</v>
      </c>
      <c r="B140" s="20"/>
      <c r="C140" s="20"/>
    </row>
    <row r="141" spans="1:3" x14ac:dyDescent="0.25">
      <c r="A141" s="4">
        <v>36751</v>
      </c>
      <c r="B141" s="20"/>
      <c r="C141" s="20"/>
    </row>
    <row r="142" spans="1:3" x14ac:dyDescent="0.25">
      <c r="A142" s="4">
        <v>36758</v>
      </c>
      <c r="B142" s="20"/>
      <c r="C142" s="20"/>
    </row>
    <row r="143" spans="1:3" x14ac:dyDescent="0.25">
      <c r="A143" s="4">
        <v>36765</v>
      </c>
      <c r="B143" s="20"/>
      <c r="C143" s="20"/>
    </row>
    <row r="144" spans="1:3" x14ac:dyDescent="0.25">
      <c r="A144" s="4">
        <v>36772</v>
      </c>
      <c r="B144" s="20"/>
      <c r="C144" s="20"/>
    </row>
    <row r="145" spans="1:3" x14ac:dyDescent="0.25">
      <c r="A145" s="4">
        <v>36779</v>
      </c>
      <c r="B145" s="20"/>
      <c r="C145" s="20"/>
    </row>
    <row r="146" spans="1:3" x14ac:dyDescent="0.25">
      <c r="A146" s="4">
        <v>36786</v>
      </c>
      <c r="B146" s="20"/>
      <c r="C146" s="20"/>
    </row>
    <row r="147" spans="1:3" x14ac:dyDescent="0.25">
      <c r="A147" s="4">
        <v>36793</v>
      </c>
      <c r="B147" s="20"/>
      <c r="C147" s="20"/>
    </row>
    <row r="148" spans="1:3" x14ac:dyDescent="0.25">
      <c r="A148" s="4">
        <v>36800</v>
      </c>
      <c r="B148" s="20"/>
      <c r="C148" s="20"/>
    </row>
    <row r="149" spans="1:3" x14ac:dyDescent="0.25">
      <c r="A149" s="4">
        <v>36807</v>
      </c>
      <c r="B149" s="20"/>
      <c r="C149" s="20"/>
    </row>
    <row r="150" spans="1:3" x14ac:dyDescent="0.25">
      <c r="A150" s="4">
        <v>36814</v>
      </c>
      <c r="B150" s="20"/>
      <c r="C150" s="20"/>
    </row>
    <row r="151" spans="1:3" x14ac:dyDescent="0.25">
      <c r="A151" s="4">
        <v>36821</v>
      </c>
      <c r="B151" s="20"/>
      <c r="C151" s="20"/>
    </row>
    <row r="152" spans="1:3" x14ac:dyDescent="0.25">
      <c r="A152" s="4">
        <v>36828</v>
      </c>
      <c r="B152" s="20"/>
      <c r="C152" s="20"/>
    </row>
    <row r="153" spans="1:3" x14ac:dyDescent="0.25">
      <c r="A153" s="4">
        <v>36835</v>
      </c>
      <c r="B153" s="20"/>
      <c r="C153" s="20"/>
    </row>
    <row r="154" spans="1:3" x14ac:dyDescent="0.25">
      <c r="A154" s="4">
        <v>36842</v>
      </c>
      <c r="B154" s="20"/>
      <c r="C154" s="20"/>
    </row>
    <row r="155" spans="1:3" x14ac:dyDescent="0.25">
      <c r="A155" s="4">
        <v>36849</v>
      </c>
      <c r="B155" s="20"/>
      <c r="C155" s="20"/>
    </row>
    <row r="156" spans="1:3" x14ac:dyDescent="0.25">
      <c r="A156" s="4">
        <v>36856</v>
      </c>
      <c r="B156" s="20"/>
      <c r="C156" s="20"/>
    </row>
    <row r="157" spans="1:3" x14ac:dyDescent="0.25">
      <c r="A157" s="4">
        <v>36863</v>
      </c>
      <c r="B157" s="20"/>
      <c r="C157" s="20"/>
    </row>
    <row r="158" spans="1:3" x14ac:dyDescent="0.25">
      <c r="A158" s="4">
        <v>36870</v>
      </c>
      <c r="B158" s="20"/>
      <c r="C158" s="20"/>
    </row>
    <row r="159" spans="1:3" x14ac:dyDescent="0.25">
      <c r="A159" s="4">
        <v>36877</v>
      </c>
      <c r="B159" s="20"/>
      <c r="C159" s="20"/>
    </row>
    <row r="160" spans="1:3" x14ac:dyDescent="0.25">
      <c r="A160" s="4">
        <v>36884</v>
      </c>
      <c r="B160" s="20"/>
      <c r="C160" s="20"/>
    </row>
    <row r="161" spans="1:3" x14ac:dyDescent="0.25">
      <c r="A161" s="4">
        <v>36891</v>
      </c>
      <c r="B161" s="20"/>
      <c r="C161" s="20"/>
    </row>
    <row r="162" spans="1:3" x14ac:dyDescent="0.25">
      <c r="A162" s="4">
        <v>36898</v>
      </c>
      <c r="B162" s="20"/>
      <c r="C162" s="20"/>
    </row>
    <row r="163" spans="1:3" x14ac:dyDescent="0.25">
      <c r="A163" s="4">
        <v>36905</v>
      </c>
      <c r="B163" s="20"/>
      <c r="C163" s="20"/>
    </row>
    <row r="164" spans="1:3" x14ac:dyDescent="0.25">
      <c r="A164" s="4">
        <v>36912</v>
      </c>
      <c r="B164" s="20"/>
      <c r="C164" s="20"/>
    </row>
    <row r="165" spans="1:3" x14ac:dyDescent="0.25">
      <c r="A165" s="4">
        <v>36919</v>
      </c>
      <c r="B165" s="20"/>
      <c r="C165" s="20"/>
    </row>
    <row r="166" spans="1:3" x14ac:dyDescent="0.25">
      <c r="A166" s="4">
        <v>36926</v>
      </c>
      <c r="B166" s="20"/>
      <c r="C166" s="20"/>
    </row>
    <row r="167" spans="1:3" x14ac:dyDescent="0.25">
      <c r="A167" s="4">
        <v>36933</v>
      </c>
      <c r="B167" s="20"/>
      <c r="C167" s="20"/>
    </row>
    <row r="168" spans="1:3" x14ac:dyDescent="0.25">
      <c r="A168" s="4">
        <v>36940</v>
      </c>
      <c r="B168" s="20"/>
      <c r="C168" s="20"/>
    </row>
    <row r="169" spans="1:3" x14ac:dyDescent="0.25">
      <c r="A169" s="4">
        <v>36947</v>
      </c>
      <c r="B169" s="20"/>
      <c r="C169" s="20"/>
    </row>
    <row r="170" spans="1:3" x14ac:dyDescent="0.25">
      <c r="A170" s="4">
        <v>36954</v>
      </c>
      <c r="B170" s="20"/>
      <c r="C170" s="20"/>
    </row>
    <row r="171" spans="1:3" x14ac:dyDescent="0.25">
      <c r="A171" s="4">
        <v>36961</v>
      </c>
      <c r="B171" s="20"/>
      <c r="C171" s="20"/>
    </row>
    <row r="172" spans="1:3" x14ac:dyDescent="0.25">
      <c r="A172" s="4">
        <v>36968</v>
      </c>
      <c r="B172" s="20"/>
      <c r="C172" s="20"/>
    </row>
    <row r="173" spans="1:3" x14ac:dyDescent="0.25">
      <c r="A173" s="4">
        <v>36975</v>
      </c>
      <c r="B173" s="20"/>
      <c r="C173" s="20"/>
    </row>
    <row r="174" spans="1:3" x14ac:dyDescent="0.25">
      <c r="A174" s="4">
        <v>36982</v>
      </c>
      <c r="B174" s="20"/>
      <c r="C174" s="20"/>
    </row>
    <row r="175" spans="1:3" x14ac:dyDescent="0.25">
      <c r="A175" s="4">
        <v>36989</v>
      </c>
      <c r="B175" s="20"/>
      <c r="C175" s="20"/>
    </row>
    <row r="176" spans="1:3" x14ac:dyDescent="0.25">
      <c r="A176" s="4">
        <v>36996</v>
      </c>
      <c r="B176" s="20"/>
      <c r="C176" s="20"/>
    </row>
    <row r="177" spans="1:3" x14ac:dyDescent="0.25">
      <c r="A177" s="4">
        <v>37003</v>
      </c>
      <c r="B177" s="20"/>
      <c r="C177" s="20"/>
    </row>
    <row r="178" spans="1:3" x14ac:dyDescent="0.25">
      <c r="A178" s="4">
        <v>37010</v>
      </c>
      <c r="B178" s="20"/>
      <c r="C178" s="20"/>
    </row>
    <row r="179" spans="1:3" x14ac:dyDescent="0.25">
      <c r="A179" s="4">
        <v>37017</v>
      </c>
      <c r="B179" s="20"/>
      <c r="C179" s="20"/>
    </row>
    <row r="180" spans="1:3" x14ac:dyDescent="0.25">
      <c r="A180" s="4">
        <v>37024</v>
      </c>
      <c r="B180" s="20"/>
      <c r="C180" s="20"/>
    </row>
    <row r="181" spans="1:3" x14ac:dyDescent="0.25">
      <c r="A181" s="4">
        <v>37031</v>
      </c>
      <c r="B181" s="20"/>
      <c r="C181" s="20"/>
    </row>
    <row r="182" spans="1:3" x14ac:dyDescent="0.25">
      <c r="A182" s="4">
        <v>37038</v>
      </c>
      <c r="B182" s="20"/>
      <c r="C182" s="20"/>
    </row>
    <row r="183" spans="1:3" x14ac:dyDescent="0.25">
      <c r="A183" s="4">
        <v>37045</v>
      </c>
      <c r="B183" s="20"/>
      <c r="C183" s="20"/>
    </row>
    <row r="184" spans="1:3" x14ac:dyDescent="0.25">
      <c r="A184" s="4">
        <v>37052</v>
      </c>
      <c r="B184" s="20"/>
      <c r="C184" s="20"/>
    </row>
    <row r="185" spans="1:3" x14ac:dyDescent="0.25">
      <c r="A185" s="4">
        <v>37059</v>
      </c>
      <c r="B185" s="20"/>
      <c r="C185" s="20"/>
    </row>
    <row r="186" spans="1:3" x14ac:dyDescent="0.25">
      <c r="A186" s="4">
        <v>37066</v>
      </c>
      <c r="B186" s="20"/>
      <c r="C186" s="20"/>
    </row>
    <row r="187" spans="1:3" x14ac:dyDescent="0.25">
      <c r="A187" s="4">
        <v>37073</v>
      </c>
      <c r="B187" s="20"/>
      <c r="C187" s="20"/>
    </row>
    <row r="188" spans="1:3" x14ac:dyDescent="0.25">
      <c r="A188" s="4">
        <v>37080</v>
      </c>
      <c r="B188" s="20"/>
      <c r="C188" s="20"/>
    </row>
    <row r="189" spans="1:3" x14ac:dyDescent="0.25">
      <c r="A189" s="4">
        <v>37087</v>
      </c>
      <c r="B189" s="20"/>
      <c r="C189" s="20"/>
    </row>
    <row r="190" spans="1:3" x14ac:dyDescent="0.25">
      <c r="A190" s="4">
        <v>37094</v>
      </c>
      <c r="B190" s="20"/>
      <c r="C190" s="20"/>
    </row>
    <row r="191" spans="1:3" x14ac:dyDescent="0.25">
      <c r="A191" s="4">
        <v>37101</v>
      </c>
      <c r="B191" s="20"/>
      <c r="C191" s="20"/>
    </row>
    <row r="192" spans="1:3" x14ac:dyDescent="0.25">
      <c r="A192" s="4">
        <v>37108</v>
      </c>
      <c r="B192" s="20"/>
      <c r="C192" s="20"/>
    </row>
    <row r="193" spans="1:3" x14ac:dyDescent="0.25">
      <c r="A193" s="4">
        <v>37115</v>
      </c>
      <c r="B193" s="20"/>
      <c r="C193" s="20"/>
    </row>
    <row r="194" spans="1:3" x14ac:dyDescent="0.25">
      <c r="A194" s="4">
        <v>37122</v>
      </c>
      <c r="B194" s="20"/>
      <c r="C194" s="20"/>
    </row>
    <row r="195" spans="1:3" x14ac:dyDescent="0.25">
      <c r="A195" s="4">
        <v>37129</v>
      </c>
      <c r="B195" s="20"/>
      <c r="C195" s="20"/>
    </row>
    <row r="196" spans="1:3" x14ac:dyDescent="0.25">
      <c r="A196" s="4">
        <v>37136</v>
      </c>
      <c r="B196" s="20"/>
      <c r="C196" s="20"/>
    </row>
    <row r="197" spans="1:3" x14ac:dyDescent="0.25">
      <c r="A197" s="4">
        <v>37143</v>
      </c>
      <c r="B197" s="20"/>
      <c r="C197" s="20"/>
    </row>
    <row r="198" spans="1:3" x14ac:dyDescent="0.25">
      <c r="A198" s="4">
        <v>37150</v>
      </c>
      <c r="B198" s="20"/>
      <c r="C198" s="20"/>
    </row>
    <row r="199" spans="1:3" x14ac:dyDescent="0.25">
      <c r="A199" s="4">
        <v>37157</v>
      </c>
      <c r="B199" s="20"/>
      <c r="C199" s="20"/>
    </row>
    <row r="200" spans="1:3" x14ac:dyDescent="0.25">
      <c r="A200" s="4">
        <v>37164</v>
      </c>
      <c r="B200" s="20"/>
      <c r="C200" s="20"/>
    </row>
    <row r="201" spans="1:3" x14ac:dyDescent="0.25">
      <c r="A201" s="4">
        <v>37171</v>
      </c>
      <c r="B201" s="20"/>
      <c r="C201" s="20"/>
    </row>
    <row r="202" spans="1:3" x14ac:dyDescent="0.25">
      <c r="A202" s="4">
        <v>37178</v>
      </c>
      <c r="B202" s="20"/>
      <c r="C202" s="20"/>
    </row>
    <row r="203" spans="1:3" x14ac:dyDescent="0.25">
      <c r="A203" s="4">
        <v>37185</v>
      </c>
      <c r="B203" s="20"/>
      <c r="C203" s="20"/>
    </row>
    <row r="204" spans="1:3" x14ac:dyDescent="0.25">
      <c r="A204" s="4">
        <v>37192</v>
      </c>
      <c r="B204" s="20"/>
      <c r="C204" s="20"/>
    </row>
    <row r="205" spans="1:3" x14ac:dyDescent="0.25">
      <c r="A205" s="4">
        <v>37199</v>
      </c>
      <c r="B205" s="20"/>
      <c r="C205" s="20"/>
    </row>
    <row r="206" spans="1:3" x14ac:dyDescent="0.25">
      <c r="A206" s="4">
        <v>37206</v>
      </c>
      <c r="B206" s="20"/>
      <c r="C206" s="20"/>
    </row>
    <row r="207" spans="1:3" x14ac:dyDescent="0.25">
      <c r="A207" s="4">
        <v>37213</v>
      </c>
      <c r="B207" s="20"/>
      <c r="C207" s="20"/>
    </row>
    <row r="208" spans="1:3" x14ac:dyDescent="0.25">
      <c r="A208" s="4">
        <v>37220</v>
      </c>
      <c r="B208" s="20"/>
      <c r="C208" s="20"/>
    </row>
    <row r="209" spans="1:3" x14ac:dyDescent="0.25">
      <c r="A209" s="4">
        <v>37227</v>
      </c>
      <c r="B209" s="20"/>
      <c r="C209" s="20"/>
    </row>
    <row r="210" spans="1:3" x14ac:dyDescent="0.25">
      <c r="A210" s="4">
        <v>37234</v>
      </c>
      <c r="B210" s="20"/>
      <c r="C210" s="20"/>
    </row>
    <row r="211" spans="1:3" x14ac:dyDescent="0.25">
      <c r="A211" s="4">
        <v>37241</v>
      </c>
      <c r="B211" s="20"/>
      <c r="C211" s="20"/>
    </row>
    <row r="212" spans="1:3" x14ac:dyDescent="0.25">
      <c r="A212" s="4">
        <v>37248</v>
      </c>
      <c r="B212" s="20"/>
      <c r="C212" s="20"/>
    </row>
    <row r="213" spans="1:3" x14ac:dyDescent="0.25">
      <c r="A213" s="4">
        <v>37255</v>
      </c>
      <c r="B213" s="20"/>
      <c r="C213" s="20"/>
    </row>
    <row r="214" spans="1:3" x14ac:dyDescent="0.25">
      <c r="A214" s="4">
        <v>37262</v>
      </c>
      <c r="B214" s="20"/>
      <c r="C214" s="20"/>
    </row>
    <row r="215" spans="1:3" x14ac:dyDescent="0.25">
      <c r="A215" s="4">
        <v>37269</v>
      </c>
      <c r="B215" s="20"/>
      <c r="C215" s="20"/>
    </row>
    <row r="216" spans="1:3" x14ac:dyDescent="0.25">
      <c r="A216" s="4">
        <v>37276</v>
      </c>
      <c r="B216" s="20"/>
      <c r="C216" s="20"/>
    </row>
    <row r="217" spans="1:3" x14ac:dyDescent="0.25">
      <c r="A217" s="4">
        <v>37283</v>
      </c>
      <c r="B217" s="20"/>
      <c r="C217" s="20"/>
    </row>
    <row r="218" spans="1:3" x14ac:dyDescent="0.25">
      <c r="A218" s="4">
        <v>37290</v>
      </c>
      <c r="B218" s="20"/>
      <c r="C218" s="20"/>
    </row>
    <row r="219" spans="1:3" x14ac:dyDescent="0.25">
      <c r="A219" s="4">
        <v>37297</v>
      </c>
      <c r="B219" s="20"/>
      <c r="C219" s="20"/>
    </row>
    <row r="220" spans="1:3" x14ac:dyDescent="0.25">
      <c r="A220" s="4">
        <v>37304</v>
      </c>
      <c r="B220" s="20"/>
      <c r="C220" s="20"/>
    </row>
    <row r="221" spans="1:3" x14ac:dyDescent="0.25">
      <c r="A221" s="4">
        <v>37311</v>
      </c>
      <c r="B221" s="20"/>
      <c r="C221" s="20"/>
    </row>
    <row r="222" spans="1:3" x14ac:dyDescent="0.25">
      <c r="A222" s="4">
        <v>37318</v>
      </c>
      <c r="B222" s="20"/>
      <c r="C222" s="20"/>
    </row>
    <row r="223" spans="1:3" x14ac:dyDescent="0.25">
      <c r="A223" s="4">
        <v>37325</v>
      </c>
      <c r="B223" s="20"/>
      <c r="C223" s="20"/>
    </row>
    <row r="224" spans="1:3" x14ac:dyDescent="0.25">
      <c r="A224" s="4">
        <v>37332</v>
      </c>
      <c r="B224" s="20"/>
      <c r="C224" s="20"/>
    </row>
    <row r="225" spans="1:3" x14ac:dyDescent="0.25">
      <c r="A225" s="4">
        <v>37339</v>
      </c>
      <c r="B225" s="20"/>
      <c r="C225" s="20"/>
    </row>
    <row r="226" spans="1:3" x14ac:dyDescent="0.25">
      <c r="A226" s="4">
        <v>37346</v>
      </c>
      <c r="B226" s="20"/>
      <c r="C226" s="20"/>
    </row>
    <row r="227" spans="1:3" x14ac:dyDescent="0.25">
      <c r="A227" s="4">
        <v>37353</v>
      </c>
      <c r="B227" s="20"/>
      <c r="C227" s="20"/>
    </row>
    <row r="228" spans="1:3" x14ac:dyDescent="0.25">
      <c r="A228" s="4">
        <v>37360</v>
      </c>
      <c r="B228" s="20"/>
      <c r="C228" s="20"/>
    </row>
    <row r="229" spans="1:3" x14ac:dyDescent="0.25">
      <c r="A229" s="4">
        <v>37367</v>
      </c>
      <c r="B229" s="20"/>
      <c r="C229" s="20"/>
    </row>
    <row r="230" spans="1:3" x14ac:dyDescent="0.25">
      <c r="A230" s="4">
        <v>37374</v>
      </c>
      <c r="B230" s="20"/>
      <c r="C230" s="20"/>
    </row>
    <row r="231" spans="1:3" x14ac:dyDescent="0.25">
      <c r="A231" s="4">
        <v>37381</v>
      </c>
      <c r="B231" s="20"/>
      <c r="C231" s="20"/>
    </row>
    <row r="232" spans="1:3" x14ac:dyDescent="0.25">
      <c r="A232" s="4">
        <v>37388</v>
      </c>
      <c r="B232" s="20"/>
      <c r="C232" s="20"/>
    </row>
    <row r="233" spans="1:3" x14ac:dyDescent="0.25">
      <c r="A233" s="4">
        <v>37395</v>
      </c>
      <c r="B233" s="20"/>
      <c r="C233" s="20"/>
    </row>
    <row r="234" spans="1:3" x14ac:dyDescent="0.25">
      <c r="A234" s="4">
        <v>37402</v>
      </c>
      <c r="B234" s="20"/>
      <c r="C234" s="20"/>
    </row>
    <row r="235" spans="1:3" x14ac:dyDescent="0.25">
      <c r="A235" s="4">
        <v>37409</v>
      </c>
      <c r="B235" s="20"/>
      <c r="C235" s="20"/>
    </row>
    <row r="236" spans="1:3" x14ac:dyDescent="0.25">
      <c r="A236" s="4">
        <v>37416</v>
      </c>
      <c r="B236" s="20"/>
      <c r="C236" s="20"/>
    </row>
    <row r="237" spans="1:3" x14ac:dyDescent="0.25">
      <c r="A237" s="4">
        <v>37423</v>
      </c>
      <c r="B237" s="20"/>
      <c r="C237" s="20"/>
    </row>
    <row r="238" spans="1:3" x14ac:dyDescent="0.25">
      <c r="A238" s="4">
        <v>37430</v>
      </c>
      <c r="B238" s="20"/>
      <c r="C238" s="20"/>
    </row>
    <row r="239" spans="1:3" x14ac:dyDescent="0.25">
      <c r="A239" s="4">
        <v>37437</v>
      </c>
      <c r="B239" s="20"/>
      <c r="C239" s="20"/>
    </row>
    <row r="240" spans="1:3" x14ac:dyDescent="0.25">
      <c r="A240" s="4">
        <v>37444</v>
      </c>
      <c r="B240" s="20"/>
      <c r="C240" s="20"/>
    </row>
    <row r="241" spans="1:3" x14ac:dyDescent="0.25">
      <c r="A241" s="4">
        <v>37451</v>
      </c>
      <c r="B241" s="20"/>
      <c r="C241" s="20"/>
    </row>
    <row r="242" spans="1:3" x14ac:dyDescent="0.25">
      <c r="A242" s="4">
        <v>37458</v>
      </c>
      <c r="B242" s="20"/>
      <c r="C242" s="20"/>
    </row>
    <row r="243" spans="1:3" x14ac:dyDescent="0.25">
      <c r="A243" s="4">
        <v>37465</v>
      </c>
      <c r="B243" s="20"/>
      <c r="C243" s="20"/>
    </row>
    <row r="244" spans="1:3" x14ac:dyDescent="0.25">
      <c r="A244" s="4">
        <v>37472</v>
      </c>
      <c r="B244" s="20"/>
      <c r="C244" s="20"/>
    </row>
    <row r="245" spans="1:3" x14ac:dyDescent="0.25">
      <c r="A245" s="4">
        <v>37479</v>
      </c>
      <c r="B245" s="20"/>
      <c r="C245" s="20"/>
    </row>
    <row r="246" spans="1:3" x14ac:dyDescent="0.25">
      <c r="A246" s="4">
        <v>37486</v>
      </c>
      <c r="B246" s="20"/>
      <c r="C246" s="20"/>
    </row>
    <row r="247" spans="1:3" x14ac:dyDescent="0.25">
      <c r="A247" s="4">
        <v>37493</v>
      </c>
      <c r="B247" s="20"/>
      <c r="C247" s="20"/>
    </row>
    <row r="248" spans="1:3" x14ac:dyDescent="0.25">
      <c r="A248" s="4">
        <v>37500</v>
      </c>
      <c r="B248" s="20"/>
      <c r="C248" s="20"/>
    </row>
    <row r="249" spans="1:3" x14ac:dyDescent="0.25">
      <c r="A249" s="4">
        <v>37507</v>
      </c>
      <c r="B249" s="20"/>
      <c r="C249" s="20"/>
    </row>
    <row r="250" spans="1:3" x14ac:dyDescent="0.25">
      <c r="A250" s="4">
        <v>37514</v>
      </c>
      <c r="B250" s="20"/>
      <c r="C250" s="20"/>
    </row>
    <row r="251" spans="1:3" x14ac:dyDescent="0.25">
      <c r="A251" s="4">
        <v>37521</v>
      </c>
      <c r="B251" s="20"/>
      <c r="C251" s="20"/>
    </row>
    <row r="252" spans="1:3" x14ac:dyDescent="0.25">
      <c r="A252" s="4">
        <v>37528</v>
      </c>
      <c r="B252" s="20"/>
      <c r="C252" s="20"/>
    </row>
    <row r="253" spans="1:3" x14ac:dyDescent="0.25">
      <c r="A253" s="4">
        <v>37535</v>
      </c>
      <c r="B253" s="20"/>
      <c r="C253" s="20"/>
    </row>
    <row r="254" spans="1:3" x14ac:dyDescent="0.25">
      <c r="A254" s="4">
        <v>37542</v>
      </c>
      <c r="B254" s="20"/>
      <c r="C254" s="20"/>
    </row>
    <row r="255" spans="1:3" x14ac:dyDescent="0.25">
      <c r="A255" s="4">
        <v>37549</v>
      </c>
      <c r="B255" s="20"/>
      <c r="C255" s="20"/>
    </row>
    <row r="256" spans="1:3" x14ac:dyDescent="0.25">
      <c r="A256" s="4">
        <v>37556</v>
      </c>
      <c r="B256" s="20"/>
      <c r="C256" s="20"/>
    </row>
    <row r="257" spans="1:3" x14ac:dyDescent="0.25">
      <c r="A257" s="4">
        <v>37563</v>
      </c>
      <c r="B257" s="20"/>
      <c r="C257" s="20"/>
    </row>
    <row r="258" spans="1:3" x14ac:dyDescent="0.25">
      <c r="A258" s="4">
        <v>37570</v>
      </c>
      <c r="B258" s="20"/>
      <c r="C258" s="20"/>
    </row>
    <row r="259" spans="1:3" x14ac:dyDescent="0.25">
      <c r="A259" s="4">
        <v>37577</v>
      </c>
      <c r="B259" s="20"/>
      <c r="C259" s="20"/>
    </row>
    <row r="260" spans="1:3" x14ac:dyDescent="0.25">
      <c r="A260" s="4">
        <v>37584</v>
      </c>
      <c r="B260" s="20"/>
      <c r="C260" s="20"/>
    </row>
    <row r="261" spans="1:3" x14ac:dyDescent="0.25">
      <c r="A261" s="4">
        <v>37591</v>
      </c>
      <c r="B261" s="20"/>
      <c r="C261" s="20"/>
    </row>
    <row r="262" spans="1:3" x14ac:dyDescent="0.25">
      <c r="A262" s="4">
        <v>37598</v>
      </c>
      <c r="B262" s="20"/>
      <c r="C262" s="20"/>
    </row>
    <row r="263" spans="1:3" x14ac:dyDescent="0.25">
      <c r="A263" s="4">
        <v>37605</v>
      </c>
      <c r="B263" s="20"/>
      <c r="C263" s="20"/>
    </row>
    <row r="264" spans="1:3" x14ac:dyDescent="0.25">
      <c r="A264" s="4">
        <v>37612</v>
      </c>
      <c r="B264" s="20"/>
      <c r="C264" s="20"/>
    </row>
    <row r="265" spans="1:3" x14ac:dyDescent="0.25">
      <c r="A265" s="4">
        <v>37619</v>
      </c>
      <c r="B265" s="20"/>
      <c r="C265" s="20"/>
    </row>
    <row r="266" spans="1:3" x14ac:dyDescent="0.25">
      <c r="A266" s="4">
        <v>37626</v>
      </c>
      <c r="B266" s="20"/>
      <c r="C266" s="20"/>
    </row>
    <row r="267" spans="1:3" x14ac:dyDescent="0.25">
      <c r="A267" s="4">
        <v>37633</v>
      </c>
      <c r="B267" s="20"/>
      <c r="C267" s="20"/>
    </row>
    <row r="268" spans="1:3" x14ac:dyDescent="0.25">
      <c r="A268" s="4">
        <v>37640</v>
      </c>
      <c r="B268" s="20"/>
      <c r="C268" s="20"/>
    </row>
    <row r="269" spans="1:3" x14ac:dyDescent="0.25">
      <c r="A269" s="4">
        <v>37647</v>
      </c>
      <c r="B269" s="20"/>
      <c r="C269" s="20"/>
    </row>
    <row r="270" spans="1:3" x14ac:dyDescent="0.25">
      <c r="A270" s="4">
        <v>37654</v>
      </c>
      <c r="B270" s="20"/>
      <c r="C270" s="20"/>
    </row>
    <row r="271" spans="1:3" x14ac:dyDescent="0.25">
      <c r="A271" s="4">
        <v>37661</v>
      </c>
      <c r="B271" s="20"/>
      <c r="C271" s="20"/>
    </row>
    <row r="272" spans="1:3" x14ac:dyDescent="0.25">
      <c r="A272" s="4">
        <v>37668</v>
      </c>
      <c r="B272" s="20"/>
      <c r="C272" s="20"/>
    </row>
    <row r="273" spans="1:3" x14ac:dyDescent="0.25">
      <c r="A273" s="4">
        <v>37675</v>
      </c>
      <c r="B273" s="20"/>
      <c r="C273" s="20"/>
    </row>
    <row r="274" spans="1:3" x14ac:dyDescent="0.25">
      <c r="A274" s="4">
        <v>37682</v>
      </c>
      <c r="B274" s="20"/>
      <c r="C274" s="20"/>
    </row>
    <row r="275" spans="1:3" x14ac:dyDescent="0.25">
      <c r="A275" s="4">
        <v>37689</v>
      </c>
      <c r="B275" s="20"/>
      <c r="C275" s="20"/>
    </row>
    <row r="276" spans="1:3" x14ac:dyDescent="0.25">
      <c r="A276" s="4">
        <v>37696</v>
      </c>
      <c r="B276" s="20"/>
      <c r="C276" s="20"/>
    </row>
    <row r="277" spans="1:3" x14ac:dyDescent="0.25">
      <c r="A277" s="4">
        <v>37703</v>
      </c>
      <c r="B277" s="20"/>
      <c r="C277" s="20"/>
    </row>
    <row r="278" spans="1:3" x14ac:dyDescent="0.25">
      <c r="A278" s="4">
        <v>37710</v>
      </c>
      <c r="B278" s="20"/>
      <c r="C278" s="20"/>
    </row>
    <row r="279" spans="1:3" x14ac:dyDescent="0.25">
      <c r="A279" s="4">
        <v>37717</v>
      </c>
      <c r="B279" s="20"/>
      <c r="C279" s="20"/>
    </row>
    <row r="280" spans="1:3" x14ac:dyDescent="0.25">
      <c r="A280" s="4">
        <v>37724</v>
      </c>
      <c r="B280" s="20"/>
      <c r="C280" s="20"/>
    </row>
    <row r="281" spans="1:3" x14ac:dyDescent="0.25">
      <c r="A281" s="4">
        <v>37731</v>
      </c>
      <c r="B281" s="20"/>
      <c r="C281" s="20"/>
    </row>
    <row r="282" spans="1:3" x14ac:dyDescent="0.25">
      <c r="A282" s="4">
        <v>37738</v>
      </c>
      <c r="B282" s="20"/>
      <c r="C282" s="20"/>
    </row>
    <row r="283" spans="1:3" x14ac:dyDescent="0.25">
      <c r="A283" s="4">
        <v>37745</v>
      </c>
      <c r="B283" s="20"/>
      <c r="C283" s="20"/>
    </row>
    <row r="284" spans="1:3" x14ac:dyDescent="0.25">
      <c r="A284" s="4">
        <v>37752</v>
      </c>
      <c r="B284" s="20"/>
      <c r="C284" s="20"/>
    </row>
    <row r="285" spans="1:3" x14ac:dyDescent="0.25">
      <c r="A285" s="4">
        <v>37759</v>
      </c>
      <c r="B285" s="20"/>
      <c r="C285" s="20"/>
    </row>
    <row r="286" spans="1:3" x14ac:dyDescent="0.25">
      <c r="A286" s="4">
        <v>37766</v>
      </c>
      <c r="B286" s="20"/>
      <c r="C286" s="20"/>
    </row>
    <row r="287" spans="1:3" x14ac:dyDescent="0.25">
      <c r="A287" s="4">
        <v>37773</v>
      </c>
      <c r="B287" s="20"/>
      <c r="C287" s="20"/>
    </row>
    <row r="288" spans="1:3" x14ac:dyDescent="0.25">
      <c r="A288" s="4">
        <v>37780</v>
      </c>
      <c r="B288" s="20"/>
      <c r="C288" s="20"/>
    </row>
    <row r="289" spans="1:3" x14ac:dyDescent="0.25">
      <c r="A289" s="4">
        <v>37787</v>
      </c>
      <c r="B289" s="20"/>
      <c r="C289" s="20"/>
    </row>
    <row r="290" spans="1:3" x14ac:dyDescent="0.25">
      <c r="A290" s="4">
        <v>37794</v>
      </c>
      <c r="B290" s="20"/>
      <c r="C290" s="20"/>
    </row>
    <row r="291" spans="1:3" x14ac:dyDescent="0.25">
      <c r="A291" s="4">
        <v>37801</v>
      </c>
      <c r="B291" s="20"/>
      <c r="C291" s="20"/>
    </row>
    <row r="292" spans="1:3" x14ac:dyDescent="0.25">
      <c r="A292" s="4">
        <v>37808</v>
      </c>
      <c r="B292" s="20"/>
      <c r="C292" s="20"/>
    </row>
    <row r="293" spans="1:3" x14ac:dyDescent="0.25">
      <c r="A293" s="4">
        <v>37815</v>
      </c>
      <c r="B293" s="20"/>
      <c r="C293" s="20"/>
    </row>
    <row r="294" spans="1:3" x14ac:dyDescent="0.25">
      <c r="A294" s="4">
        <v>37822</v>
      </c>
      <c r="B294" s="20"/>
      <c r="C294" s="20"/>
    </row>
    <row r="295" spans="1:3" x14ac:dyDescent="0.25">
      <c r="A295" s="4">
        <v>37829</v>
      </c>
      <c r="B295" s="20"/>
      <c r="C295" s="20"/>
    </row>
    <row r="296" spans="1:3" x14ac:dyDescent="0.25">
      <c r="A296" s="4">
        <v>37836</v>
      </c>
      <c r="B296" s="20"/>
      <c r="C296" s="20"/>
    </row>
    <row r="297" spans="1:3" x14ac:dyDescent="0.25">
      <c r="A297" s="4">
        <v>37843</v>
      </c>
      <c r="B297" s="20"/>
      <c r="C297" s="20"/>
    </row>
    <row r="298" spans="1:3" x14ac:dyDescent="0.25">
      <c r="A298" s="4">
        <v>37850</v>
      </c>
      <c r="B298" s="20"/>
      <c r="C298" s="20"/>
    </row>
    <row r="299" spans="1:3" x14ac:dyDescent="0.25">
      <c r="A299" s="4">
        <v>37857</v>
      </c>
      <c r="B299" s="20"/>
      <c r="C299" s="20"/>
    </row>
    <row r="300" spans="1:3" x14ac:dyDescent="0.25">
      <c r="A300" s="4">
        <v>37864</v>
      </c>
      <c r="B300" s="20"/>
      <c r="C300" s="20"/>
    </row>
    <row r="301" spans="1:3" x14ac:dyDescent="0.25">
      <c r="A301" s="4">
        <v>37871</v>
      </c>
      <c r="B301" s="20"/>
      <c r="C301" s="20"/>
    </row>
    <row r="302" spans="1:3" x14ac:dyDescent="0.25">
      <c r="A302" s="4">
        <v>37878</v>
      </c>
      <c r="B302" s="20"/>
      <c r="C302" s="20"/>
    </row>
    <row r="303" spans="1:3" x14ac:dyDescent="0.25">
      <c r="A303" s="4">
        <v>37885</v>
      </c>
      <c r="B303" s="20"/>
      <c r="C303" s="20"/>
    </row>
    <row r="304" spans="1:3" x14ac:dyDescent="0.25">
      <c r="A304" s="4">
        <v>37892</v>
      </c>
      <c r="B304" s="20"/>
      <c r="C304" s="20"/>
    </row>
    <row r="305" spans="1:3" x14ac:dyDescent="0.25">
      <c r="A305" s="4">
        <v>37899</v>
      </c>
      <c r="B305" s="20"/>
      <c r="C305" s="20"/>
    </row>
    <row r="306" spans="1:3" x14ac:dyDescent="0.25">
      <c r="A306" s="4">
        <v>37906</v>
      </c>
      <c r="B306" s="20"/>
      <c r="C306" s="20"/>
    </row>
    <row r="307" spans="1:3" x14ac:dyDescent="0.25">
      <c r="A307" s="4">
        <v>37913</v>
      </c>
      <c r="B307" s="20"/>
      <c r="C307" s="20"/>
    </row>
    <row r="308" spans="1:3" x14ac:dyDescent="0.25">
      <c r="A308" s="4">
        <v>37920</v>
      </c>
      <c r="B308" s="20"/>
      <c r="C308" s="20"/>
    </row>
    <row r="309" spans="1:3" x14ac:dyDescent="0.25">
      <c r="A309" s="4">
        <v>37927</v>
      </c>
      <c r="B309" s="20"/>
      <c r="C309" s="20"/>
    </row>
    <row r="310" spans="1:3" x14ac:dyDescent="0.25">
      <c r="A310" s="4">
        <v>37934</v>
      </c>
      <c r="B310" s="20"/>
      <c r="C310" s="20"/>
    </row>
    <row r="311" spans="1:3" x14ac:dyDescent="0.25">
      <c r="A311" s="4">
        <v>37941</v>
      </c>
      <c r="B311" s="20"/>
      <c r="C311" s="20"/>
    </row>
    <row r="312" spans="1:3" x14ac:dyDescent="0.25">
      <c r="A312" s="4">
        <v>37948</v>
      </c>
      <c r="B312" s="20"/>
      <c r="C312" s="20"/>
    </row>
    <row r="313" spans="1:3" x14ac:dyDescent="0.25">
      <c r="A313" s="4">
        <v>37955</v>
      </c>
      <c r="B313" s="20"/>
      <c r="C313" s="20"/>
    </row>
    <row r="314" spans="1:3" x14ac:dyDescent="0.25">
      <c r="A314" s="4">
        <v>37962</v>
      </c>
      <c r="B314" s="20"/>
      <c r="C314" s="20"/>
    </row>
    <row r="315" spans="1:3" x14ac:dyDescent="0.25">
      <c r="A315" s="4">
        <v>37969</v>
      </c>
      <c r="B315" s="20"/>
      <c r="C315" s="20"/>
    </row>
    <row r="316" spans="1:3" x14ac:dyDescent="0.25">
      <c r="A316" s="4">
        <v>37976</v>
      </c>
      <c r="B316" s="20"/>
      <c r="C316" s="20"/>
    </row>
    <row r="317" spans="1:3" x14ac:dyDescent="0.25">
      <c r="A317" s="4">
        <v>37983</v>
      </c>
      <c r="B317" s="20"/>
      <c r="C317" s="20"/>
    </row>
    <row r="318" spans="1:3" x14ac:dyDescent="0.25">
      <c r="A318" s="4">
        <v>37990</v>
      </c>
      <c r="B318" s="20"/>
      <c r="C318" s="20"/>
    </row>
    <row r="319" spans="1:3" x14ac:dyDescent="0.25">
      <c r="A319" s="4">
        <v>37997</v>
      </c>
      <c r="B319" s="20"/>
      <c r="C319" s="20"/>
    </row>
    <row r="320" spans="1:3" x14ac:dyDescent="0.25">
      <c r="A320" s="4">
        <v>38004</v>
      </c>
      <c r="B320" s="20"/>
      <c r="C320" s="20"/>
    </row>
    <row r="321" spans="1:3" x14ac:dyDescent="0.25">
      <c r="A321" s="4">
        <v>38011</v>
      </c>
      <c r="B321" s="20"/>
      <c r="C321" s="20"/>
    </row>
    <row r="322" spans="1:3" x14ac:dyDescent="0.25">
      <c r="A322" s="4">
        <v>38018</v>
      </c>
      <c r="B322" s="20"/>
      <c r="C322" s="20"/>
    </row>
    <row r="323" spans="1:3" x14ac:dyDescent="0.25">
      <c r="A323" s="4">
        <v>38025</v>
      </c>
      <c r="B323" s="20"/>
      <c r="C323" s="20"/>
    </row>
    <row r="324" spans="1:3" x14ac:dyDescent="0.25">
      <c r="A324" s="4">
        <v>38032</v>
      </c>
      <c r="B324" s="20"/>
      <c r="C324" s="20"/>
    </row>
    <row r="325" spans="1:3" x14ac:dyDescent="0.25">
      <c r="A325" s="4">
        <v>38039</v>
      </c>
      <c r="B325" s="20"/>
      <c r="C325" s="20"/>
    </row>
    <row r="326" spans="1:3" x14ac:dyDescent="0.25">
      <c r="A326" s="4">
        <v>38046</v>
      </c>
      <c r="B326" s="20"/>
      <c r="C326" s="20"/>
    </row>
    <row r="327" spans="1:3" x14ac:dyDescent="0.25">
      <c r="A327" s="4">
        <v>38053</v>
      </c>
      <c r="B327" s="20"/>
      <c r="C327" s="20"/>
    </row>
    <row r="328" spans="1:3" x14ac:dyDescent="0.25">
      <c r="A328" s="4">
        <v>38060</v>
      </c>
      <c r="B328" s="20"/>
      <c r="C328" s="20"/>
    </row>
    <row r="329" spans="1:3" x14ac:dyDescent="0.25">
      <c r="A329" s="4">
        <v>38067</v>
      </c>
      <c r="B329" s="20"/>
      <c r="C329" s="20"/>
    </row>
    <row r="330" spans="1:3" x14ac:dyDescent="0.25">
      <c r="A330" s="4">
        <v>38074</v>
      </c>
      <c r="B330" s="20"/>
      <c r="C330" s="20"/>
    </row>
    <row r="331" spans="1:3" x14ac:dyDescent="0.25">
      <c r="A331" s="4">
        <v>38081</v>
      </c>
      <c r="B331" s="20"/>
      <c r="C331" s="20"/>
    </row>
    <row r="332" spans="1:3" x14ac:dyDescent="0.25">
      <c r="A332" s="4">
        <v>38088</v>
      </c>
      <c r="B332" s="20"/>
      <c r="C332" s="20"/>
    </row>
    <row r="333" spans="1:3" x14ac:dyDescent="0.25">
      <c r="A333" s="4">
        <v>38095</v>
      </c>
      <c r="B333" s="20"/>
      <c r="C333" s="20"/>
    </row>
    <row r="334" spans="1:3" x14ac:dyDescent="0.25">
      <c r="A334" s="4">
        <v>38102</v>
      </c>
      <c r="B334" s="20"/>
      <c r="C334" s="20"/>
    </row>
    <row r="335" spans="1:3" x14ac:dyDescent="0.25">
      <c r="A335" s="4">
        <v>38109</v>
      </c>
      <c r="B335" s="20"/>
      <c r="C335" s="20"/>
    </row>
    <row r="336" spans="1:3" x14ac:dyDescent="0.25">
      <c r="A336" s="4">
        <v>38116</v>
      </c>
      <c r="B336" s="20"/>
      <c r="C336" s="20"/>
    </row>
    <row r="337" spans="1:3" x14ac:dyDescent="0.25">
      <c r="A337" s="4">
        <v>38123</v>
      </c>
      <c r="B337" s="20"/>
      <c r="C337" s="20"/>
    </row>
    <row r="338" spans="1:3" x14ac:dyDescent="0.25">
      <c r="A338" s="4">
        <v>38130</v>
      </c>
      <c r="B338" s="20"/>
      <c r="C338" s="20"/>
    </row>
    <row r="339" spans="1:3" x14ac:dyDescent="0.25">
      <c r="A339" s="4">
        <v>38137</v>
      </c>
      <c r="B339" s="20"/>
      <c r="C339" s="20"/>
    </row>
    <row r="340" spans="1:3" x14ac:dyDescent="0.25">
      <c r="A340" s="4">
        <v>38144</v>
      </c>
      <c r="B340" s="20"/>
      <c r="C340" s="20"/>
    </row>
    <row r="341" spans="1:3" x14ac:dyDescent="0.25">
      <c r="A341" s="4">
        <v>38151</v>
      </c>
      <c r="B341" s="20"/>
      <c r="C341" s="20"/>
    </row>
    <row r="342" spans="1:3" x14ac:dyDescent="0.25">
      <c r="A342" s="4">
        <v>38158</v>
      </c>
      <c r="B342" s="20"/>
      <c r="C342" s="20"/>
    </row>
    <row r="343" spans="1:3" x14ac:dyDescent="0.25">
      <c r="A343" s="4">
        <v>38165</v>
      </c>
      <c r="B343" s="20"/>
      <c r="C343" s="20"/>
    </row>
    <row r="344" spans="1:3" x14ac:dyDescent="0.25">
      <c r="A344" s="4">
        <v>38172</v>
      </c>
      <c r="B344" s="20"/>
      <c r="C344" s="20"/>
    </row>
    <row r="345" spans="1:3" x14ac:dyDescent="0.25">
      <c r="A345" s="4">
        <v>38179</v>
      </c>
      <c r="B345" s="20"/>
      <c r="C345" s="20"/>
    </row>
    <row r="346" spans="1:3" x14ac:dyDescent="0.25">
      <c r="A346" s="4">
        <v>38186</v>
      </c>
      <c r="B346" s="20"/>
      <c r="C346" s="20"/>
    </row>
    <row r="347" spans="1:3" x14ac:dyDescent="0.25">
      <c r="A347" s="4">
        <v>38193</v>
      </c>
      <c r="B347" s="20"/>
      <c r="C347" s="20"/>
    </row>
    <row r="348" spans="1:3" x14ac:dyDescent="0.25">
      <c r="A348" s="4">
        <v>38200</v>
      </c>
      <c r="B348" s="20"/>
      <c r="C348" s="20"/>
    </row>
    <row r="349" spans="1:3" x14ac:dyDescent="0.25">
      <c r="A349" s="4">
        <v>38207</v>
      </c>
      <c r="B349" s="20"/>
      <c r="C349" s="20"/>
    </row>
    <row r="350" spans="1:3" x14ac:dyDescent="0.25">
      <c r="A350" s="4">
        <v>38214</v>
      </c>
      <c r="B350" s="20"/>
      <c r="C350" s="20"/>
    </row>
    <row r="351" spans="1:3" x14ac:dyDescent="0.25">
      <c r="A351" s="4">
        <v>38221</v>
      </c>
      <c r="B351" s="20"/>
      <c r="C351" s="20"/>
    </row>
    <row r="352" spans="1:3" x14ac:dyDescent="0.25">
      <c r="A352" s="4">
        <v>38228</v>
      </c>
      <c r="B352" s="20"/>
      <c r="C352" s="20"/>
    </row>
    <row r="353" spans="1:3" x14ac:dyDescent="0.25">
      <c r="A353" s="4">
        <v>38235</v>
      </c>
      <c r="B353" s="20"/>
      <c r="C353" s="20"/>
    </row>
    <row r="354" spans="1:3" x14ac:dyDescent="0.25">
      <c r="A354" s="4">
        <v>38242</v>
      </c>
      <c r="B354" s="20"/>
      <c r="C354" s="20"/>
    </row>
    <row r="355" spans="1:3" x14ac:dyDescent="0.25">
      <c r="A355" s="4">
        <v>38249</v>
      </c>
      <c r="B355" s="20"/>
      <c r="C355" s="20"/>
    </row>
    <row r="356" spans="1:3" x14ac:dyDescent="0.25">
      <c r="A356" s="4">
        <v>38256</v>
      </c>
      <c r="B356" s="20"/>
      <c r="C356" s="20"/>
    </row>
    <row r="357" spans="1:3" x14ac:dyDescent="0.25">
      <c r="A357" s="4">
        <v>38263</v>
      </c>
      <c r="B357" s="20"/>
      <c r="C357" s="20"/>
    </row>
    <row r="358" spans="1:3" x14ac:dyDescent="0.25">
      <c r="A358" s="4">
        <v>38270</v>
      </c>
      <c r="B358" s="20"/>
      <c r="C358" s="20"/>
    </row>
    <row r="359" spans="1:3" x14ac:dyDescent="0.25">
      <c r="A359" s="4">
        <v>38277</v>
      </c>
      <c r="B359" s="20"/>
      <c r="C359" s="20"/>
    </row>
    <row r="360" spans="1:3" x14ac:dyDescent="0.25">
      <c r="A360" s="4">
        <v>38284</v>
      </c>
      <c r="B360" s="20"/>
      <c r="C360" s="20"/>
    </row>
    <row r="361" spans="1:3" x14ac:dyDescent="0.25">
      <c r="A361" s="4">
        <v>38291</v>
      </c>
      <c r="B361" s="20"/>
      <c r="C361" s="20"/>
    </row>
    <row r="362" spans="1:3" x14ac:dyDescent="0.25">
      <c r="A362" s="4">
        <v>38298</v>
      </c>
      <c r="B362" s="20"/>
      <c r="C362" s="20"/>
    </row>
    <row r="363" spans="1:3" x14ac:dyDescent="0.25">
      <c r="A363" s="4">
        <v>38305</v>
      </c>
      <c r="B363" s="20"/>
      <c r="C363" s="20"/>
    </row>
    <row r="364" spans="1:3" x14ac:dyDescent="0.25">
      <c r="A364" s="4">
        <v>38312</v>
      </c>
      <c r="B364" s="20"/>
      <c r="C364" s="20"/>
    </row>
    <row r="365" spans="1:3" x14ac:dyDescent="0.25">
      <c r="A365" s="4">
        <v>38319</v>
      </c>
      <c r="B365" s="20"/>
      <c r="C365" s="20"/>
    </row>
    <row r="366" spans="1:3" x14ac:dyDescent="0.25">
      <c r="A366" s="4">
        <v>38326</v>
      </c>
      <c r="B366" s="20"/>
      <c r="C366" s="20"/>
    </row>
    <row r="367" spans="1:3" x14ac:dyDescent="0.25">
      <c r="A367" s="4">
        <v>38333</v>
      </c>
      <c r="B367" s="20"/>
      <c r="C367" s="20"/>
    </row>
    <row r="368" spans="1:3" x14ac:dyDescent="0.25">
      <c r="A368" s="4">
        <v>38340</v>
      </c>
      <c r="B368" s="20"/>
      <c r="C368" s="20"/>
    </row>
    <row r="369" spans="1:3" x14ac:dyDescent="0.25">
      <c r="A369" s="4">
        <v>38347</v>
      </c>
      <c r="B369" s="20"/>
      <c r="C369" s="20"/>
    </row>
    <row r="370" spans="1:3" x14ac:dyDescent="0.25">
      <c r="A370" s="4">
        <v>38354</v>
      </c>
      <c r="B370" s="20"/>
      <c r="C370" s="20"/>
    </row>
    <row r="371" spans="1:3" x14ac:dyDescent="0.25">
      <c r="A371" s="4">
        <v>38361</v>
      </c>
      <c r="B371" s="20"/>
      <c r="C371" s="20"/>
    </row>
    <row r="372" spans="1:3" x14ac:dyDescent="0.25">
      <c r="A372" s="4">
        <v>38368</v>
      </c>
      <c r="B372" s="20"/>
      <c r="C372" s="20"/>
    </row>
    <row r="373" spans="1:3" x14ac:dyDescent="0.25">
      <c r="A373" s="4">
        <v>38375</v>
      </c>
      <c r="B373" s="20"/>
      <c r="C373" s="20"/>
    </row>
    <row r="374" spans="1:3" x14ac:dyDescent="0.25">
      <c r="A374" s="4">
        <v>38382</v>
      </c>
      <c r="B374" s="20"/>
      <c r="C374" s="20"/>
    </row>
    <row r="375" spans="1:3" x14ac:dyDescent="0.25">
      <c r="A375" s="4">
        <v>38389</v>
      </c>
      <c r="B375" s="20"/>
      <c r="C375" s="20"/>
    </row>
    <row r="376" spans="1:3" x14ac:dyDescent="0.25">
      <c r="A376" s="4">
        <v>38396</v>
      </c>
      <c r="B376" s="20"/>
      <c r="C376" s="20"/>
    </row>
    <row r="377" spans="1:3" x14ac:dyDescent="0.25">
      <c r="A377" s="4">
        <v>38403</v>
      </c>
      <c r="B377" s="20"/>
      <c r="C377" s="20"/>
    </row>
    <row r="378" spans="1:3" x14ac:dyDescent="0.25">
      <c r="A378" s="4">
        <v>38410</v>
      </c>
      <c r="B378" s="20"/>
      <c r="C378" s="20"/>
    </row>
    <row r="379" spans="1:3" x14ac:dyDescent="0.25">
      <c r="A379" s="4">
        <v>38417</v>
      </c>
      <c r="B379" s="20"/>
      <c r="C379" s="20"/>
    </row>
    <row r="380" spans="1:3" x14ac:dyDescent="0.25">
      <c r="A380" s="4">
        <v>38424</v>
      </c>
      <c r="B380" s="20"/>
      <c r="C380" s="20"/>
    </row>
    <row r="381" spans="1:3" x14ac:dyDescent="0.25">
      <c r="A381" s="4">
        <v>38431</v>
      </c>
      <c r="B381" s="20"/>
      <c r="C381" s="20"/>
    </row>
    <row r="382" spans="1:3" x14ac:dyDescent="0.25">
      <c r="A382" s="4">
        <v>38438</v>
      </c>
      <c r="B382" s="20"/>
      <c r="C382" s="20"/>
    </row>
    <row r="383" spans="1:3" x14ac:dyDescent="0.25">
      <c r="A383" s="4">
        <v>38445</v>
      </c>
      <c r="B383" s="20"/>
      <c r="C383" s="20"/>
    </row>
    <row r="384" spans="1:3" x14ac:dyDescent="0.25">
      <c r="A384" s="4">
        <v>38452</v>
      </c>
      <c r="B384" s="20"/>
      <c r="C384" s="20"/>
    </row>
    <row r="385" spans="1:3" x14ac:dyDescent="0.25">
      <c r="A385" s="4">
        <v>38459</v>
      </c>
      <c r="B385" s="20"/>
      <c r="C385" s="20"/>
    </row>
    <row r="386" spans="1:3" x14ac:dyDescent="0.25">
      <c r="A386" s="4">
        <v>38466</v>
      </c>
      <c r="B386" s="20"/>
      <c r="C386" s="20"/>
    </row>
    <row r="387" spans="1:3" x14ac:dyDescent="0.25">
      <c r="A387" s="4">
        <v>38473</v>
      </c>
      <c r="B387" s="20"/>
      <c r="C387" s="20"/>
    </row>
    <row r="388" spans="1:3" x14ac:dyDescent="0.25">
      <c r="A388" s="4">
        <v>38480</v>
      </c>
      <c r="B388" s="20"/>
      <c r="C388" s="20"/>
    </row>
    <row r="389" spans="1:3" x14ac:dyDescent="0.25">
      <c r="A389" s="4">
        <v>38487</v>
      </c>
      <c r="B389" s="20"/>
      <c r="C389" s="20"/>
    </row>
    <row r="390" spans="1:3" x14ac:dyDescent="0.25">
      <c r="A390" s="4">
        <v>38494</v>
      </c>
      <c r="B390" s="20"/>
      <c r="C390" s="20"/>
    </row>
    <row r="391" spans="1:3" x14ac:dyDescent="0.25">
      <c r="A391" s="4">
        <v>38501</v>
      </c>
      <c r="B391" s="20"/>
      <c r="C391" s="20"/>
    </row>
    <row r="392" spans="1:3" x14ac:dyDescent="0.25">
      <c r="A392" s="4">
        <v>38508</v>
      </c>
      <c r="B392" s="20"/>
      <c r="C392" s="20"/>
    </row>
    <row r="393" spans="1:3" x14ac:dyDescent="0.25">
      <c r="A393" s="4">
        <v>38515</v>
      </c>
      <c r="B393" s="20"/>
      <c r="C393" s="20"/>
    </row>
    <row r="394" spans="1:3" x14ac:dyDescent="0.25">
      <c r="A394" s="4">
        <v>38522</v>
      </c>
      <c r="B394" s="20"/>
      <c r="C394" s="20"/>
    </row>
    <row r="395" spans="1:3" x14ac:dyDescent="0.25">
      <c r="A395" s="4">
        <v>38529</v>
      </c>
      <c r="B395" s="20"/>
      <c r="C395" s="20"/>
    </row>
    <row r="396" spans="1:3" x14ac:dyDescent="0.25">
      <c r="A396" s="4">
        <v>38536</v>
      </c>
      <c r="B396" s="20"/>
      <c r="C396" s="20"/>
    </row>
    <row r="397" spans="1:3" x14ac:dyDescent="0.25">
      <c r="A397" s="4">
        <v>38543</v>
      </c>
      <c r="B397" s="20"/>
      <c r="C397" s="20"/>
    </row>
    <row r="398" spans="1:3" x14ac:dyDescent="0.25">
      <c r="A398" s="4">
        <v>38550</v>
      </c>
      <c r="B398" s="20"/>
      <c r="C398" s="20"/>
    </row>
    <row r="399" spans="1:3" x14ac:dyDescent="0.25">
      <c r="A399" s="4">
        <v>38557</v>
      </c>
      <c r="B399" s="20"/>
      <c r="C399" s="20"/>
    </row>
    <row r="400" spans="1:3" x14ac:dyDescent="0.25">
      <c r="A400" s="4">
        <v>38564</v>
      </c>
      <c r="B400" s="20"/>
      <c r="C400" s="20"/>
    </row>
    <row r="401" spans="1:3" x14ac:dyDescent="0.25">
      <c r="A401" s="4">
        <v>38571</v>
      </c>
      <c r="B401" s="20"/>
      <c r="C401" s="20"/>
    </row>
    <row r="402" spans="1:3" x14ac:dyDescent="0.25">
      <c r="A402" s="4">
        <v>38578</v>
      </c>
      <c r="B402" s="20"/>
      <c r="C402" s="20"/>
    </row>
    <row r="403" spans="1:3" x14ac:dyDescent="0.25">
      <c r="A403" s="4">
        <v>38585</v>
      </c>
      <c r="B403" s="20"/>
      <c r="C403" s="20"/>
    </row>
    <row r="404" spans="1:3" x14ac:dyDescent="0.25">
      <c r="A404" s="4">
        <v>38592</v>
      </c>
      <c r="B404" s="20"/>
      <c r="C404" s="20"/>
    </row>
    <row r="405" spans="1:3" x14ac:dyDescent="0.25">
      <c r="A405" s="4">
        <v>38599</v>
      </c>
      <c r="B405" s="20"/>
      <c r="C405" s="20"/>
    </row>
    <row r="406" spans="1:3" x14ac:dyDescent="0.25">
      <c r="A406" s="4">
        <v>38606</v>
      </c>
      <c r="B406" s="20"/>
      <c r="C406" s="20"/>
    </row>
    <row r="407" spans="1:3" x14ac:dyDescent="0.25">
      <c r="A407" s="4">
        <v>38613</v>
      </c>
      <c r="B407" s="20"/>
      <c r="C407" s="20"/>
    </row>
    <row r="408" spans="1:3" x14ac:dyDescent="0.25">
      <c r="A408" s="4">
        <v>38620</v>
      </c>
      <c r="B408" s="20"/>
      <c r="C408" s="20"/>
    </row>
    <row r="409" spans="1:3" x14ac:dyDescent="0.25">
      <c r="A409" s="4">
        <v>38627</v>
      </c>
      <c r="B409" s="20"/>
      <c r="C409" s="20"/>
    </row>
    <row r="410" spans="1:3" x14ac:dyDescent="0.25">
      <c r="A410" s="4">
        <v>38634</v>
      </c>
      <c r="B410" s="20"/>
      <c r="C410" s="20"/>
    </row>
    <row r="411" spans="1:3" x14ac:dyDescent="0.25">
      <c r="A411" s="4">
        <v>38641</v>
      </c>
      <c r="B411" s="20"/>
      <c r="C411" s="20"/>
    </row>
    <row r="412" spans="1:3" x14ac:dyDescent="0.25">
      <c r="A412" s="4">
        <v>38648</v>
      </c>
      <c r="B412" s="20"/>
      <c r="C412" s="20"/>
    </row>
    <row r="413" spans="1:3" x14ac:dyDescent="0.25">
      <c r="A413" s="4">
        <v>38655</v>
      </c>
      <c r="B413" s="20"/>
      <c r="C413" s="20"/>
    </row>
    <row r="414" spans="1:3" x14ac:dyDescent="0.25">
      <c r="A414" s="4">
        <v>38662</v>
      </c>
      <c r="B414" s="20"/>
      <c r="C414" s="20"/>
    </row>
    <row r="415" spans="1:3" x14ac:dyDescent="0.25">
      <c r="A415" s="4">
        <v>38669</v>
      </c>
      <c r="B415" s="20"/>
      <c r="C415" s="20"/>
    </row>
    <row r="416" spans="1:3" x14ac:dyDescent="0.25">
      <c r="A416" s="4">
        <v>38676</v>
      </c>
      <c r="B416" s="20"/>
      <c r="C416" s="20"/>
    </row>
    <row r="417" spans="1:3" x14ac:dyDescent="0.25">
      <c r="A417" s="4">
        <v>38683</v>
      </c>
      <c r="B417" s="20"/>
      <c r="C417" s="20"/>
    </row>
    <row r="418" spans="1:3" x14ac:dyDescent="0.25">
      <c r="A418" s="4">
        <v>38690</v>
      </c>
      <c r="B418" s="20"/>
      <c r="C418" s="20"/>
    </row>
    <row r="419" spans="1:3" x14ac:dyDescent="0.25">
      <c r="A419" s="4">
        <v>38697</v>
      </c>
      <c r="B419" s="20"/>
      <c r="C419" s="20"/>
    </row>
    <row r="420" spans="1:3" x14ac:dyDescent="0.25">
      <c r="A420" s="4">
        <v>38704</v>
      </c>
      <c r="B420" s="20"/>
      <c r="C420" s="20"/>
    </row>
    <row r="421" spans="1:3" x14ac:dyDescent="0.25">
      <c r="A421" s="4">
        <v>38711</v>
      </c>
      <c r="B421" s="20"/>
      <c r="C421" s="20"/>
    </row>
    <row r="422" spans="1:3" x14ac:dyDescent="0.25">
      <c r="A422" s="4">
        <v>38718</v>
      </c>
      <c r="B422" s="20"/>
      <c r="C422" s="20"/>
    </row>
    <row r="423" spans="1:3" x14ac:dyDescent="0.25">
      <c r="A423" s="4">
        <v>38725</v>
      </c>
      <c r="B423" s="20"/>
      <c r="C423" s="20"/>
    </row>
    <row r="424" spans="1:3" x14ac:dyDescent="0.25">
      <c r="A424" s="4">
        <v>38732</v>
      </c>
      <c r="B424" s="20"/>
      <c r="C424" s="20"/>
    </row>
    <row r="425" spans="1:3" x14ac:dyDescent="0.25">
      <c r="A425" s="4">
        <v>38739</v>
      </c>
      <c r="B425" s="20"/>
      <c r="C425" s="20"/>
    </row>
    <row r="426" spans="1:3" x14ac:dyDescent="0.25">
      <c r="A426" s="4">
        <v>38746</v>
      </c>
      <c r="B426" s="20"/>
      <c r="C426" s="20"/>
    </row>
    <row r="427" spans="1:3" x14ac:dyDescent="0.25">
      <c r="A427" s="4">
        <v>38753</v>
      </c>
      <c r="B427" s="20"/>
      <c r="C427" s="20"/>
    </row>
    <row r="428" spans="1:3" x14ac:dyDescent="0.25">
      <c r="A428" s="4">
        <v>38760</v>
      </c>
      <c r="B428" s="20"/>
      <c r="C428" s="20"/>
    </row>
    <row r="429" spans="1:3" x14ac:dyDescent="0.25">
      <c r="A429" s="4">
        <v>38767</v>
      </c>
      <c r="B429" s="20"/>
      <c r="C429" s="20"/>
    </row>
    <row r="430" spans="1:3" x14ac:dyDescent="0.25">
      <c r="A430" s="4">
        <v>38774</v>
      </c>
      <c r="B430" s="20"/>
      <c r="C430" s="20"/>
    </row>
    <row r="431" spans="1:3" x14ac:dyDescent="0.25">
      <c r="A431" s="4">
        <v>38781</v>
      </c>
      <c r="B431" s="20"/>
      <c r="C431" s="20"/>
    </row>
    <row r="432" spans="1:3" x14ac:dyDescent="0.25">
      <c r="A432" s="4">
        <v>38788</v>
      </c>
      <c r="B432" s="20"/>
      <c r="C432" s="20"/>
    </row>
    <row r="433" spans="1:3" x14ac:dyDescent="0.25">
      <c r="A433" s="4">
        <v>38795</v>
      </c>
      <c r="B433" s="20"/>
      <c r="C433" s="20"/>
    </row>
    <row r="434" spans="1:3" x14ac:dyDescent="0.25">
      <c r="A434" s="4">
        <v>38802</v>
      </c>
      <c r="B434" s="20"/>
      <c r="C434" s="20"/>
    </row>
    <row r="435" spans="1:3" x14ac:dyDescent="0.25">
      <c r="A435" s="4">
        <v>38809</v>
      </c>
      <c r="B435" s="20"/>
      <c r="C435" s="20"/>
    </row>
    <row r="436" spans="1:3" x14ac:dyDescent="0.25">
      <c r="A436" s="4">
        <v>38816</v>
      </c>
      <c r="B436" s="20"/>
      <c r="C436" s="20"/>
    </row>
    <row r="437" spans="1:3" x14ac:dyDescent="0.25">
      <c r="A437" s="4">
        <v>38823</v>
      </c>
      <c r="B437" s="20"/>
      <c r="C437" s="20"/>
    </row>
    <row r="438" spans="1:3" x14ac:dyDescent="0.25">
      <c r="A438" s="4">
        <v>38830</v>
      </c>
      <c r="B438" s="20"/>
      <c r="C438" s="20"/>
    </row>
    <row r="439" spans="1:3" x14ac:dyDescent="0.25">
      <c r="A439" s="4">
        <v>38837</v>
      </c>
      <c r="B439" s="20"/>
      <c r="C439" s="20"/>
    </row>
    <row r="440" spans="1:3" x14ac:dyDescent="0.25">
      <c r="A440" s="4">
        <v>38844</v>
      </c>
      <c r="B440" s="20"/>
      <c r="C440" s="20"/>
    </row>
    <row r="441" spans="1:3" x14ac:dyDescent="0.25">
      <c r="A441" s="4">
        <v>38851</v>
      </c>
      <c r="B441" s="20"/>
      <c r="C441" s="20"/>
    </row>
    <row r="442" spans="1:3" x14ac:dyDescent="0.25">
      <c r="A442" s="4">
        <v>38858</v>
      </c>
      <c r="B442" s="20"/>
      <c r="C442" s="20"/>
    </row>
    <row r="443" spans="1:3" x14ac:dyDescent="0.25">
      <c r="A443" s="4">
        <v>38865</v>
      </c>
      <c r="B443" s="20"/>
      <c r="C443" s="20"/>
    </row>
    <row r="444" spans="1:3" x14ac:dyDescent="0.25">
      <c r="A444" s="4">
        <v>38872</v>
      </c>
      <c r="B444" s="20"/>
      <c r="C444" s="20"/>
    </row>
    <row r="445" spans="1:3" x14ac:dyDescent="0.25">
      <c r="A445" s="4">
        <v>38879</v>
      </c>
      <c r="B445" s="20"/>
      <c r="C445" s="20"/>
    </row>
    <row r="446" spans="1:3" x14ac:dyDescent="0.25">
      <c r="A446" s="4">
        <v>38886</v>
      </c>
      <c r="B446" s="20"/>
      <c r="C446" s="20"/>
    </row>
    <row r="447" spans="1:3" x14ac:dyDescent="0.25">
      <c r="A447" s="4">
        <v>38893</v>
      </c>
      <c r="B447" s="20"/>
      <c r="C447" s="20"/>
    </row>
    <row r="448" spans="1:3" x14ac:dyDescent="0.25">
      <c r="A448" s="4">
        <v>38900</v>
      </c>
      <c r="B448" s="20"/>
      <c r="C448" s="20"/>
    </row>
    <row r="449" spans="1:3" x14ac:dyDescent="0.25">
      <c r="A449" s="4">
        <v>38907</v>
      </c>
      <c r="B449" s="20"/>
      <c r="C449" s="20"/>
    </row>
    <row r="450" spans="1:3" x14ac:dyDescent="0.25">
      <c r="A450" s="4">
        <v>38914</v>
      </c>
      <c r="B450" s="20"/>
      <c r="C450" s="20"/>
    </row>
    <row r="451" spans="1:3" x14ac:dyDescent="0.25">
      <c r="A451" s="4">
        <v>38921</v>
      </c>
      <c r="B451" s="20"/>
      <c r="C451" s="20"/>
    </row>
    <row r="452" spans="1:3" x14ac:dyDescent="0.25">
      <c r="A452" s="4">
        <v>38928</v>
      </c>
      <c r="B452" s="20"/>
      <c r="C452" s="20"/>
    </row>
    <row r="453" spans="1:3" x14ac:dyDescent="0.25">
      <c r="A453" s="4">
        <v>38935</v>
      </c>
      <c r="B453" s="20"/>
      <c r="C453" s="20"/>
    </row>
    <row r="454" spans="1:3" x14ac:dyDescent="0.25">
      <c r="A454" s="4">
        <v>38942</v>
      </c>
      <c r="B454" s="20"/>
      <c r="C454" s="20"/>
    </row>
    <row r="455" spans="1:3" x14ac:dyDescent="0.25">
      <c r="A455" s="4">
        <v>38949</v>
      </c>
      <c r="B455" s="20"/>
      <c r="C455" s="20"/>
    </row>
    <row r="456" spans="1:3" x14ac:dyDescent="0.25">
      <c r="A456" s="4">
        <v>38956</v>
      </c>
      <c r="B456" s="20"/>
      <c r="C456" s="20"/>
    </row>
    <row r="457" spans="1:3" x14ac:dyDescent="0.25">
      <c r="A457" s="4">
        <v>38963</v>
      </c>
      <c r="B457" s="20"/>
      <c r="C457" s="20"/>
    </row>
    <row r="458" spans="1:3" x14ac:dyDescent="0.25">
      <c r="A458" s="4">
        <v>38970</v>
      </c>
      <c r="B458" s="20"/>
      <c r="C458" s="20"/>
    </row>
    <row r="459" spans="1:3" x14ac:dyDescent="0.25">
      <c r="A459" s="4">
        <v>38977</v>
      </c>
      <c r="B459" s="20"/>
      <c r="C459" s="20"/>
    </row>
    <row r="460" spans="1:3" x14ac:dyDescent="0.25">
      <c r="A460" s="4">
        <v>38984</v>
      </c>
      <c r="B460" s="20"/>
      <c r="C460" s="20"/>
    </row>
    <row r="461" spans="1:3" x14ac:dyDescent="0.25">
      <c r="A461" s="4">
        <v>38991</v>
      </c>
      <c r="B461" s="20"/>
      <c r="C461" s="20"/>
    </row>
    <row r="462" spans="1:3" x14ac:dyDescent="0.25">
      <c r="A462" s="4">
        <v>38998</v>
      </c>
      <c r="B462" s="20"/>
      <c r="C462" s="20"/>
    </row>
    <row r="463" spans="1:3" x14ac:dyDescent="0.25">
      <c r="A463" s="4">
        <v>39005</v>
      </c>
      <c r="B463" s="20"/>
      <c r="C463" s="20"/>
    </row>
    <row r="464" spans="1:3" x14ac:dyDescent="0.25">
      <c r="A464" s="4">
        <v>39012</v>
      </c>
      <c r="B464" s="20"/>
      <c r="C464" s="20"/>
    </row>
    <row r="465" spans="1:3" x14ac:dyDescent="0.25">
      <c r="A465" s="4">
        <v>39019</v>
      </c>
      <c r="B465" s="20"/>
      <c r="C465" s="20"/>
    </row>
    <row r="466" spans="1:3" x14ac:dyDescent="0.25">
      <c r="A466" s="4">
        <v>39026</v>
      </c>
      <c r="B466" s="20"/>
      <c r="C466" s="20"/>
    </row>
    <row r="467" spans="1:3" x14ac:dyDescent="0.25">
      <c r="A467" s="4">
        <v>39033</v>
      </c>
      <c r="B467" s="20"/>
      <c r="C467" s="20"/>
    </row>
    <row r="468" spans="1:3" x14ac:dyDescent="0.25">
      <c r="A468" s="4">
        <v>39040</v>
      </c>
      <c r="B468" s="20"/>
      <c r="C468" s="20"/>
    </row>
    <row r="469" spans="1:3" x14ac:dyDescent="0.25">
      <c r="A469" s="4">
        <v>39047</v>
      </c>
      <c r="B469" s="20"/>
      <c r="C469" s="20"/>
    </row>
    <row r="470" spans="1:3" x14ac:dyDescent="0.25">
      <c r="A470" s="4">
        <v>39054</v>
      </c>
      <c r="B470" s="20"/>
      <c r="C470" s="20"/>
    </row>
    <row r="471" spans="1:3" x14ac:dyDescent="0.25">
      <c r="A471" s="4">
        <v>39061</v>
      </c>
      <c r="B471" s="20"/>
      <c r="C471" s="20"/>
    </row>
    <row r="472" spans="1:3" x14ac:dyDescent="0.25">
      <c r="A472" s="4">
        <v>39068</v>
      </c>
      <c r="B472" s="20"/>
      <c r="C472" s="20"/>
    </row>
    <row r="473" spans="1:3" x14ac:dyDescent="0.25">
      <c r="A473" s="4">
        <v>39075</v>
      </c>
      <c r="B473" s="20"/>
      <c r="C473" s="20"/>
    </row>
    <row r="474" spans="1:3" x14ac:dyDescent="0.25">
      <c r="A474" s="4">
        <v>39082</v>
      </c>
      <c r="B474" s="20"/>
      <c r="C474" s="20"/>
    </row>
    <row r="475" spans="1:3" x14ac:dyDescent="0.25">
      <c r="A475" s="4">
        <v>39089</v>
      </c>
      <c r="B475" s="20"/>
      <c r="C475" s="20"/>
    </row>
    <row r="476" spans="1:3" x14ac:dyDescent="0.25">
      <c r="A476" s="4">
        <v>39096</v>
      </c>
      <c r="B476" s="20"/>
      <c r="C476" s="20"/>
    </row>
    <row r="477" spans="1:3" x14ac:dyDescent="0.25">
      <c r="A477" s="4">
        <v>39103</v>
      </c>
      <c r="B477" s="20"/>
      <c r="C477" s="20"/>
    </row>
    <row r="478" spans="1:3" x14ac:dyDescent="0.25">
      <c r="A478" s="4">
        <v>39110</v>
      </c>
      <c r="B478" s="20"/>
      <c r="C478" s="20"/>
    </row>
    <row r="479" spans="1:3" x14ac:dyDescent="0.25">
      <c r="A479" s="4">
        <v>39117</v>
      </c>
      <c r="B479" s="20"/>
      <c r="C479" s="20"/>
    </row>
    <row r="480" spans="1:3" x14ac:dyDescent="0.25">
      <c r="A480" s="4">
        <v>39124</v>
      </c>
      <c r="B480" s="20"/>
      <c r="C480" s="20"/>
    </row>
    <row r="481" spans="1:3" x14ac:dyDescent="0.25">
      <c r="A481" s="4">
        <v>39131</v>
      </c>
      <c r="B481" s="20"/>
      <c r="C481" s="20"/>
    </row>
    <row r="482" spans="1:3" x14ac:dyDescent="0.25">
      <c r="A482" s="4">
        <v>39138</v>
      </c>
      <c r="B482" s="20"/>
      <c r="C482" s="20"/>
    </row>
    <row r="483" spans="1:3" x14ac:dyDescent="0.25">
      <c r="A483" s="4">
        <v>39145</v>
      </c>
      <c r="B483" s="20"/>
      <c r="C483" s="20"/>
    </row>
    <row r="484" spans="1:3" x14ac:dyDescent="0.25">
      <c r="A484" s="4">
        <v>39152</v>
      </c>
      <c r="B484" s="20"/>
      <c r="C484" s="20"/>
    </row>
    <row r="485" spans="1:3" x14ac:dyDescent="0.25">
      <c r="A485" s="4">
        <v>39159</v>
      </c>
      <c r="B485" s="20"/>
      <c r="C485" s="20"/>
    </row>
    <row r="486" spans="1:3" x14ac:dyDescent="0.25">
      <c r="A486" s="4">
        <v>39166</v>
      </c>
      <c r="B486" s="20"/>
      <c r="C486" s="20"/>
    </row>
    <row r="487" spans="1:3" x14ac:dyDescent="0.25">
      <c r="A487" s="4">
        <v>39173</v>
      </c>
      <c r="B487" s="20"/>
      <c r="C487" s="20"/>
    </row>
    <row r="488" spans="1:3" x14ac:dyDescent="0.25">
      <c r="A488" s="4">
        <v>39180</v>
      </c>
      <c r="B488" s="20"/>
      <c r="C488" s="20"/>
    </row>
    <row r="489" spans="1:3" x14ac:dyDescent="0.25">
      <c r="A489" s="4">
        <v>39187</v>
      </c>
      <c r="B489" s="20"/>
      <c r="C489" s="20"/>
    </row>
    <row r="490" spans="1:3" x14ac:dyDescent="0.25">
      <c r="A490" s="4">
        <v>39194</v>
      </c>
      <c r="B490" s="20"/>
      <c r="C490" s="20"/>
    </row>
    <row r="491" spans="1:3" x14ac:dyDescent="0.25">
      <c r="A491" s="4">
        <v>39201</v>
      </c>
      <c r="B491" s="20"/>
      <c r="C491" s="20"/>
    </row>
    <row r="492" spans="1:3" x14ac:dyDescent="0.25">
      <c r="A492" s="4">
        <v>39208</v>
      </c>
      <c r="B492" s="20"/>
      <c r="C492" s="20"/>
    </row>
    <row r="493" spans="1:3" x14ac:dyDescent="0.25">
      <c r="A493" s="4">
        <v>39215</v>
      </c>
      <c r="B493" s="20"/>
      <c r="C493" s="20"/>
    </row>
    <row r="494" spans="1:3" x14ac:dyDescent="0.25">
      <c r="A494" s="4">
        <v>39222</v>
      </c>
      <c r="B494" s="20"/>
      <c r="C494" s="20"/>
    </row>
    <row r="495" spans="1:3" x14ac:dyDescent="0.25">
      <c r="A495" s="4">
        <v>39229</v>
      </c>
      <c r="B495" s="20"/>
      <c r="C495" s="20"/>
    </row>
    <row r="496" spans="1:3" x14ac:dyDescent="0.25">
      <c r="A496" s="4">
        <v>39236</v>
      </c>
      <c r="B496" s="20"/>
      <c r="C496" s="20"/>
    </row>
    <row r="497" spans="1:3" x14ac:dyDescent="0.25">
      <c r="A497" s="4">
        <v>39243</v>
      </c>
      <c r="B497" s="20"/>
      <c r="C497" s="20"/>
    </row>
    <row r="498" spans="1:3" x14ac:dyDescent="0.25">
      <c r="A498" s="4">
        <v>39250</v>
      </c>
      <c r="B498" s="20"/>
      <c r="C498" s="20"/>
    </row>
    <row r="499" spans="1:3" x14ac:dyDescent="0.25">
      <c r="A499" s="4">
        <v>39257</v>
      </c>
      <c r="B499" s="20"/>
      <c r="C499" s="20"/>
    </row>
    <row r="500" spans="1:3" x14ac:dyDescent="0.25">
      <c r="A500" s="4">
        <v>39264</v>
      </c>
      <c r="B500" s="20"/>
      <c r="C500" s="20"/>
    </row>
    <row r="501" spans="1:3" x14ac:dyDescent="0.25">
      <c r="A501" s="4">
        <v>39271</v>
      </c>
      <c r="B501" s="20"/>
      <c r="C501" s="20"/>
    </row>
    <row r="502" spans="1:3" x14ac:dyDescent="0.25">
      <c r="A502" s="4">
        <v>39278</v>
      </c>
      <c r="B502" s="20"/>
      <c r="C502" s="20"/>
    </row>
    <row r="503" spans="1:3" x14ac:dyDescent="0.25">
      <c r="A503" s="4">
        <v>39285</v>
      </c>
      <c r="B503" s="20"/>
      <c r="C503" s="20"/>
    </row>
    <row r="504" spans="1:3" x14ac:dyDescent="0.25">
      <c r="A504" s="4">
        <v>39292</v>
      </c>
      <c r="B504" s="20"/>
      <c r="C504" s="20"/>
    </row>
    <row r="505" spans="1:3" x14ac:dyDescent="0.25">
      <c r="A505" s="4">
        <v>39299</v>
      </c>
      <c r="B505" s="20"/>
      <c r="C505" s="20"/>
    </row>
    <row r="506" spans="1:3" x14ac:dyDescent="0.25">
      <c r="A506" s="4">
        <v>39306</v>
      </c>
      <c r="B506" s="20"/>
      <c r="C506" s="20"/>
    </row>
    <row r="507" spans="1:3" x14ac:dyDescent="0.25">
      <c r="A507" s="4">
        <v>39313</v>
      </c>
      <c r="B507" s="20"/>
      <c r="C507" s="20"/>
    </row>
    <row r="508" spans="1:3" x14ac:dyDescent="0.25">
      <c r="A508" s="4">
        <v>39320</v>
      </c>
      <c r="B508" s="20"/>
      <c r="C508" s="20"/>
    </row>
    <row r="509" spans="1:3" x14ac:dyDescent="0.25">
      <c r="A509" s="4">
        <v>39327</v>
      </c>
      <c r="B509" s="20"/>
      <c r="C509" s="20"/>
    </row>
    <row r="510" spans="1:3" x14ac:dyDescent="0.25">
      <c r="A510" s="4">
        <v>39334</v>
      </c>
      <c r="B510" s="20"/>
      <c r="C510" s="20"/>
    </row>
    <row r="511" spans="1:3" x14ac:dyDescent="0.25">
      <c r="A511" s="4">
        <v>39341</v>
      </c>
      <c r="B511" s="20"/>
      <c r="C511" s="20"/>
    </row>
    <row r="512" spans="1:3" x14ac:dyDescent="0.25">
      <c r="A512" s="4">
        <v>39348</v>
      </c>
      <c r="B512" s="20"/>
      <c r="C512" s="20"/>
    </row>
    <row r="513" spans="1:3" x14ac:dyDescent="0.25">
      <c r="A513" s="4">
        <v>39355</v>
      </c>
      <c r="B513" s="20"/>
      <c r="C513" s="20"/>
    </row>
    <row r="514" spans="1:3" x14ac:dyDescent="0.25">
      <c r="A514" s="4">
        <v>39362</v>
      </c>
      <c r="B514" s="20"/>
      <c r="C514" s="20"/>
    </row>
    <row r="515" spans="1:3" x14ac:dyDescent="0.25">
      <c r="A515" s="4">
        <v>39369</v>
      </c>
      <c r="B515" s="20"/>
      <c r="C515" s="20"/>
    </row>
    <row r="516" spans="1:3" x14ac:dyDescent="0.25">
      <c r="A516" s="4">
        <v>39376</v>
      </c>
      <c r="B516" s="20"/>
      <c r="C516" s="20"/>
    </row>
    <row r="517" spans="1:3" x14ac:dyDescent="0.25">
      <c r="A517" s="4">
        <v>39383</v>
      </c>
      <c r="B517" s="20"/>
      <c r="C517" s="20"/>
    </row>
    <row r="518" spans="1:3" x14ac:dyDescent="0.25">
      <c r="A518" s="4">
        <v>39390</v>
      </c>
      <c r="B518" s="20"/>
      <c r="C518" s="20"/>
    </row>
    <row r="519" spans="1:3" x14ac:dyDescent="0.25">
      <c r="A519" s="4">
        <v>39397</v>
      </c>
      <c r="B519" s="20"/>
      <c r="C519" s="20"/>
    </row>
    <row r="520" spans="1:3" x14ac:dyDescent="0.25">
      <c r="A520" s="4">
        <v>39404</v>
      </c>
      <c r="B520" s="20"/>
      <c r="C520" s="20"/>
    </row>
    <row r="521" spans="1:3" x14ac:dyDescent="0.25">
      <c r="A521" s="4">
        <v>39411</v>
      </c>
      <c r="B521" s="20"/>
      <c r="C521" s="20"/>
    </row>
    <row r="522" spans="1:3" x14ac:dyDescent="0.25">
      <c r="A522" s="4">
        <v>39418</v>
      </c>
      <c r="B522" s="20"/>
      <c r="C522" s="20"/>
    </row>
    <row r="523" spans="1:3" x14ac:dyDescent="0.25">
      <c r="A523" s="4">
        <v>39425</v>
      </c>
      <c r="B523" s="20"/>
      <c r="C523" s="20"/>
    </row>
    <row r="524" spans="1:3" x14ac:dyDescent="0.25">
      <c r="A524" s="4">
        <v>39432</v>
      </c>
      <c r="B524" s="20"/>
      <c r="C524" s="20"/>
    </row>
    <row r="525" spans="1:3" x14ac:dyDescent="0.25">
      <c r="A525" s="4">
        <v>39439</v>
      </c>
      <c r="B525" s="20"/>
      <c r="C525" s="20"/>
    </row>
    <row r="526" spans="1:3" x14ac:dyDescent="0.25">
      <c r="A526" s="4">
        <v>39446</v>
      </c>
      <c r="B526" s="20"/>
      <c r="C526" s="20"/>
    </row>
    <row r="527" spans="1:3" x14ac:dyDescent="0.25">
      <c r="A527" s="4">
        <v>39453</v>
      </c>
      <c r="B527" s="20"/>
      <c r="C527" s="20"/>
    </row>
    <row r="528" spans="1:3" x14ac:dyDescent="0.25">
      <c r="A528" s="4">
        <v>39460</v>
      </c>
      <c r="B528" s="20"/>
      <c r="C528" s="20"/>
    </row>
    <row r="529" spans="1:3" x14ac:dyDescent="0.25">
      <c r="A529" s="4">
        <v>39467</v>
      </c>
      <c r="B529" s="20"/>
      <c r="C529" s="20"/>
    </row>
    <row r="530" spans="1:3" x14ac:dyDescent="0.25">
      <c r="A530" s="4">
        <v>39474</v>
      </c>
      <c r="B530" s="20"/>
      <c r="C530" s="20"/>
    </row>
    <row r="531" spans="1:3" x14ac:dyDescent="0.25">
      <c r="A531" s="4">
        <v>39481</v>
      </c>
      <c r="B531" s="20"/>
      <c r="C531" s="20"/>
    </row>
    <row r="532" spans="1:3" x14ac:dyDescent="0.25">
      <c r="A532" s="4">
        <v>39488</v>
      </c>
      <c r="B532" s="20"/>
      <c r="C532" s="20"/>
    </row>
    <row r="533" spans="1:3" x14ac:dyDescent="0.25">
      <c r="A533" s="4">
        <v>39495</v>
      </c>
      <c r="B533" s="20"/>
      <c r="C533" s="20"/>
    </row>
    <row r="534" spans="1:3" x14ac:dyDescent="0.25">
      <c r="A534" s="4">
        <v>39502</v>
      </c>
      <c r="B534" s="20"/>
      <c r="C534" s="20"/>
    </row>
    <row r="535" spans="1:3" x14ac:dyDescent="0.25">
      <c r="A535" s="4">
        <v>39509</v>
      </c>
      <c r="B535" s="20"/>
      <c r="C535" s="20"/>
    </row>
    <row r="536" spans="1:3" x14ac:dyDescent="0.25">
      <c r="A536" s="4">
        <v>39516</v>
      </c>
      <c r="B536" s="20"/>
      <c r="C536" s="20"/>
    </row>
    <row r="537" spans="1:3" x14ac:dyDescent="0.25">
      <c r="A537" s="4">
        <v>39523</v>
      </c>
      <c r="B537" s="20"/>
      <c r="C537" s="20"/>
    </row>
    <row r="538" spans="1:3" x14ac:dyDescent="0.25">
      <c r="A538" s="4">
        <v>39530</v>
      </c>
      <c r="B538" s="20"/>
      <c r="C538" s="20"/>
    </row>
    <row r="539" spans="1:3" x14ac:dyDescent="0.25">
      <c r="A539" s="4">
        <v>39537</v>
      </c>
      <c r="B539" s="20"/>
      <c r="C539" s="20"/>
    </row>
    <row r="540" spans="1:3" x14ac:dyDescent="0.25">
      <c r="A540" s="4">
        <v>39544</v>
      </c>
      <c r="B540" s="20"/>
      <c r="C540" s="20"/>
    </row>
    <row r="541" spans="1:3" x14ac:dyDescent="0.25">
      <c r="A541" s="4">
        <v>39551</v>
      </c>
      <c r="B541" s="20"/>
      <c r="C541" s="20"/>
    </row>
    <row r="542" spans="1:3" x14ac:dyDescent="0.25">
      <c r="A542" s="4">
        <v>39558</v>
      </c>
      <c r="B542" s="20"/>
      <c r="C542" s="20"/>
    </row>
    <row r="543" spans="1:3" x14ac:dyDescent="0.25">
      <c r="A543" s="4">
        <v>39565</v>
      </c>
      <c r="B543" s="20"/>
      <c r="C543" s="20"/>
    </row>
    <row r="544" spans="1:3" x14ac:dyDescent="0.25">
      <c r="A544" s="4">
        <v>39572</v>
      </c>
      <c r="B544" s="20"/>
      <c r="C544" s="20"/>
    </row>
    <row r="545" spans="1:3" x14ac:dyDescent="0.25">
      <c r="A545" s="4">
        <v>39579</v>
      </c>
      <c r="B545" s="20"/>
      <c r="C545" s="20"/>
    </row>
    <row r="546" spans="1:3" x14ac:dyDescent="0.25">
      <c r="A546" s="4">
        <v>39586</v>
      </c>
      <c r="B546" s="20"/>
      <c r="C546" s="20"/>
    </row>
    <row r="547" spans="1:3" x14ac:dyDescent="0.25">
      <c r="A547" s="4">
        <v>39593</v>
      </c>
      <c r="B547" s="20"/>
      <c r="C547" s="20"/>
    </row>
    <row r="548" spans="1:3" x14ac:dyDescent="0.25">
      <c r="A548" s="4">
        <v>39600</v>
      </c>
      <c r="B548" s="20"/>
      <c r="C548" s="20"/>
    </row>
    <row r="549" spans="1:3" x14ac:dyDescent="0.25">
      <c r="A549" s="4">
        <v>39607</v>
      </c>
      <c r="B549" s="20"/>
      <c r="C549" s="20"/>
    </row>
    <row r="550" spans="1:3" x14ac:dyDescent="0.25">
      <c r="A550" s="4">
        <v>39614</v>
      </c>
      <c r="B550" s="20"/>
      <c r="C550" s="20"/>
    </row>
    <row r="551" spans="1:3" x14ac:dyDescent="0.25">
      <c r="A551" s="4">
        <v>39621</v>
      </c>
      <c r="B551" s="20"/>
      <c r="C551" s="20"/>
    </row>
    <row r="552" spans="1:3" x14ac:dyDescent="0.25">
      <c r="A552" s="4">
        <v>39628</v>
      </c>
      <c r="B552" s="20"/>
      <c r="C552" s="20"/>
    </row>
    <row r="553" spans="1:3" x14ac:dyDescent="0.25">
      <c r="A553" s="4">
        <v>39635</v>
      </c>
      <c r="B553" s="20"/>
      <c r="C553" s="20"/>
    </row>
    <row r="554" spans="1:3" x14ac:dyDescent="0.25">
      <c r="A554" s="4">
        <v>39642</v>
      </c>
      <c r="B554" s="20"/>
      <c r="C554" s="20"/>
    </row>
    <row r="555" spans="1:3" x14ac:dyDescent="0.25">
      <c r="A555" s="4">
        <v>39649</v>
      </c>
      <c r="B555" s="20"/>
      <c r="C555" s="20"/>
    </row>
    <row r="556" spans="1:3" x14ac:dyDescent="0.25">
      <c r="A556" s="4">
        <v>39656</v>
      </c>
      <c r="B556" s="20"/>
      <c r="C556" s="20"/>
    </row>
    <row r="557" spans="1:3" x14ac:dyDescent="0.25">
      <c r="A557" s="4">
        <v>39663</v>
      </c>
      <c r="B557" s="20"/>
      <c r="C557" s="20"/>
    </row>
    <row r="558" spans="1:3" x14ac:dyDescent="0.25">
      <c r="A558" s="4">
        <v>39670</v>
      </c>
      <c r="B558" s="20"/>
      <c r="C558" s="20"/>
    </row>
    <row r="559" spans="1:3" x14ac:dyDescent="0.25">
      <c r="A559" s="4">
        <v>39677</v>
      </c>
      <c r="B559" s="20"/>
      <c r="C559" s="20"/>
    </row>
    <row r="560" spans="1:3" x14ac:dyDescent="0.25">
      <c r="A560" s="4">
        <v>39684</v>
      </c>
      <c r="B560" s="20"/>
      <c r="C560" s="20"/>
    </row>
    <row r="561" spans="1:3" x14ac:dyDescent="0.25">
      <c r="A561" s="4">
        <v>39691</v>
      </c>
      <c r="B561" s="20"/>
      <c r="C561" s="20"/>
    </row>
    <row r="562" spans="1:3" x14ac:dyDescent="0.25">
      <c r="A562" s="4">
        <v>39698</v>
      </c>
      <c r="B562" s="20"/>
      <c r="C562" s="20"/>
    </row>
    <row r="563" spans="1:3" x14ac:dyDescent="0.25">
      <c r="A563" s="4">
        <v>39705</v>
      </c>
      <c r="B563" s="20"/>
      <c r="C563" s="20"/>
    </row>
    <row r="564" spans="1:3" x14ac:dyDescent="0.25">
      <c r="A564" s="4">
        <v>39712</v>
      </c>
      <c r="B564" s="20"/>
      <c r="C564" s="20"/>
    </row>
    <row r="565" spans="1:3" x14ac:dyDescent="0.25">
      <c r="A565" s="4">
        <v>39719</v>
      </c>
      <c r="B565" s="20"/>
      <c r="C565" s="20"/>
    </row>
    <row r="566" spans="1:3" x14ac:dyDescent="0.25">
      <c r="A566" s="4">
        <v>39726</v>
      </c>
      <c r="B566" s="20"/>
      <c r="C566" s="20"/>
    </row>
    <row r="567" spans="1:3" x14ac:dyDescent="0.25">
      <c r="A567" s="4">
        <v>39733</v>
      </c>
      <c r="B567" s="20"/>
      <c r="C567" s="20"/>
    </row>
    <row r="568" spans="1:3" x14ac:dyDescent="0.25">
      <c r="A568" s="4">
        <v>39740</v>
      </c>
      <c r="B568" s="20"/>
      <c r="C568" s="20"/>
    </row>
    <row r="569" spans="1:3" x14ac:dyDescent="0.25">
      <c r="A569" s="4">
        <v>39747</v>
      </c>
      <c r="B569" s="20"/>
      <c r="C569" s="20"/>
    </row>
    <row r="570" spans="1:3" x14ac:dyDescent="0.25">
      <c r="A570" s="4">
        <v>39754</v>
      </c>
      <c r="B570" s="20"/>
      <c r="C570" s="20"/>
    </row>
    <row r="571" spans="1:3" x14ac:dyDescent="0.25">
      <c r="A571" s="4">
        <v>39761</v>
      </c>
      <c r="B571" s="20"/>
      <c r="C571" s="20"/>
    </row>
    <row r="572" spans="1:3" x14ac:dyDescent="0.25">
      <c r="A572" s="4">
        <v>39768</v>
      </c>
      <c r="B572" s="20"/>
      <c r="C572" s="20"/>
    </row>
    <row r="573" spans="1:3" x14ac:dyDescent="0.25">
      <c r="A573" s="4">
        <v>39775</v>
      </c>
      <c r="B573" s="20"/>
      <c r="C573" s="20"/>
    </row>
    <row r="574" spans="1:3" x14ac:dyDescent="0.25">
      <c r="A574" s="4">
        <v>39782</v>
      </c>
      <c r="B574" s="20"/>
      <c r="C574" s="20"/>
    </row>
    <row r="575" spans="1:3" x14ac:dyDescent="0.25">
      <c r="A575" s="4">
        <v>39789</v>
      </c>
      <c r="B575" s="20"/>
      <c r="C575" s="20"/>
    </row>
    <row r="576" spans="1:3" x14ac:dyDescent="0.25">
      <c r="A576" s="4">
        <v>39796</v>
      </c>
      <c r="B576" s="20"/>
      <c r="C576" s="20"/>
    </row>
    <row r="577" spans="1:3" x14ac:dyDescent="0.25">
      <c r="A577" s="4">
        <v>39803</v>
      </c>
      <c r="B577" s="20"/>
      <c r="C577" s="20"/>
    </row>
    <row r="578" spans="1:3" x14ac:dyDescent="0.25">
      <c r="A578" s="4">
        <v>39810</v>
      </c>
      <c r="B578" s="20"/>
      <c r="C578" s="20"/>
    </row>
    <row r="579" spans="1:3" x14ac:dyDescent="0.25">
      <c r="A579" s="4">
        <v>39817</v>
      </c>
      <c r="B579" s="20"/>
      <c r="C579" s="20"/>
    </row>
    <row r="580" spans="1:3" x14ac:dyDescent="0.25">
      <c r="A580" s="4">
        <v>39824</v>
      </c>
      <c r="B580" s="20"/>
      <c r="C580" s="20"/>
    </row>
    <row r="581" spans="1:3" x14ac:dyDescent="0.25">
      <c r="A581" s="4">
        <v>39831</v>
      </c>
      <c r="B581" s="20"/>
      <c r="C581" s="20"/>
    </row>
    <row r="582" spans="1:3" x14ac:dyDescent="0.25">
      <c r="A582" s="4">
        <v>39838</v>
      </c>
      <c r="B582" s="20"/>
      <c r="C582" s="20"/>
    </row>
    <row r="583" spans="1:3" x14ac:dyDescent="0.25">
      <c r="A583" s="4">
        <v>39845</v>
      </c>
      <c r="B583" s="20"/>
      <c r="C583" s="20"/>
    </row>
    <row r="584" spans="1:3" x14ac:dyDescent="0.25">
      <c r="A584" s="4">
        <v>39852</v>
      </c>
      <c r="B584" s="20"/>
      <c r="C584" s="20"/>
    </row>
    <row r="585" spans="1:3" x14ac:dyDescent="0.25">
      <c r="A585" s="4">
        <v>39859</v>
      </c>
      <c r="B585" s="20"/>
      <c r="C585" s="20"/>
    </row>
    <row r="586" spans="1:3" x14ac:dyDescent="0.25">
      <c r="A586" s="4">
        <v>39866</v>
      </c>
      <c r="B586" s="20"/>
      <c r="C586" s="20"/>
    </row>
    <row r="587" spans="1:3" x14ac:dyDescent="0.25">
      <c r="A587" s="4">
        <v>39873</v>
      </c>
      <c r="B587" s="20"/>
      <c r="C587" s="20"/>
    </row>
    <row r="588" spans="1:3" x14ac:dyDescent="0.25">
      <c r="A588" s="4">
        <v>39880</v>
      </c>
      <c r="B588" s="20"/>
      <c r="C588" s="20"/>
    </row>
    <row r="589" spans="1:3" x14ac:dyDescent="0.25">
      <c r="A589" s="4">
        <v>39887</v>
      </c>
      <c r="B589" s="20"/>
      <c r="C589" s="20"/>
    </row>
    <row r="590" spans="1:3" x14ac:dyDescent="0.25">
      <c r="A590" s="4">
        <v>39894</v>
      </c>
      <c r="B590" s="20"/>
      <c r="C590" s="20"/>
    </row>
    <row r="591" spans="1:3" x14ac:dyDescent="0.25">
      <c r="A591" s="4">
        <v>39901</v>
      </c>
      <c r="B591" s="20"/>
      <c r="C591" s="20"/>
    </row>
    <row r="592" spans="1:3" x14ac:dyDescent="0.25">
      <c r="A592" s="4">
        <v>39908</v>
      </c>
      <c r="B592" s="20"/>
      <c r="C592" s="20"/>
    </row>
    <row r="593" spans="1:3" x14ac:dyDescent="0.25">
      <c r="A593" s="4">
        <v>39915</v>
      </c>
      <c r="B593" s="20"/>
      <c r="C593" s="20"/>
    </row>
    <row r="594" spans="1:3" x14ac:dyDescent="0.25">
      <c r="A594" s="4">
        <v>39922</v>
      </c>
      <c r="B594" s="20"/>
      <c r="C594" s="20"/>
    </row>
    <row r="595" spans="1:3" x14ac:dyDescent="0.25">
      <c r="A595" s="4">
        <v>39929</v>
      </c>
      <c r="B595" s="20"/>
      <c r="C595" s="20"/>
    </row>
    <row r="596" spans="1:3" x14ac:dyDescent="0.25">
      <c r="A596" s="4">
        <v>39936</v>
      </c>
      <c r="B596" s="20"/>
      <c r="C596" s="20"/>
    </row>
    <row r="597" spans="1:3" x14ac:dyDescent="0.25">
      <c r="A597" s="4">
        <v>39943</v>
      </c>
      <c r="B597" s="20"/>
      <c r="C597" s="20"/>
    </row>
    <row r="598" spans="1:3" x14ac:dyDescent="0.25">
      <c r="A598" s="4">
        <v>39950</v>
      </c>
      <c r="B598" s="20"/>
      <c r="C598" s="20"/>
    </row>
    <row r="599" spans="1:3" x14ac:dyDescent="0.25">
      <c r="A599" s="4">
        <v>39957</v>
      </c>
      <c r="B599" s="20"/>
      <c r="C599" s="20"/>
    </row>
    <row r="600" spans="1:3" x14ac:dyDescent="0.25">
      <c r="A600" s="4">
        <v>39964</v>
      </c>
      <c r="B600" s="20"/>
      <c r="C600" s="20"/>
    </row>
    <row r="601" spans="1:3" x14ac:dyDescent="0.25">
      <c r="A601" s="4">
        <v>39971</v>
      </c>
      <c r="B601" s="20"/>
      <c r="C601" s="20"/>
    </row>
    <row r="602" spans="1:3" x14ac:dyDescent="0.25">
      <c r="A602" s="4">
        <v>39978</v>
      </c>
      <c r="B602" s="20"/>
      <c r="C602" s="20"/>
    </row>
    <row r="603" spans="1:3" x14ac:dyDescent="0.25">
      <c r="A603" s="4">
        <v>39985</v>
      </c>
      <c r="B603" s="20"/>
      <c r="C603" s="20"/>
    </row>
    <row r="604" spans="1:3" x14ac:dyDescent="0.25">
      <c r="A604" s="4">
        <v>39992</v>
      </c>
      <c r="B604" s="20"/>
      <c r="C604" s="20"/>
    </row>
    <row r="605" spans="1:3" x14ac:dyDescent="0.25">
      <c r="A605" s="4">
        <v>39999</v>
      </c>
      <c r="B605" s="20"/>
      <c r="C605" s="20"/>
    </row>
    <row r="606" spans="1:3" x14ac:dyDescent="0.25">
      <c r="A606" s="4">
        <v>40006</v>
      </c>
      <c r="B606" s="20"/>
      <c r="C606" s="20"/>
    </row>
    <row r="607" spans="1:3" x14ac:dyDescent="0.25">
      <c r="A607" s="4">
        <v>40013</v>
      </c>
      <c r="B607" s="20"/>
      <c r="C607" s="20"/>
    </row>
    <row r="608" spans="1:3" x14ac:dyDescent="0.25">
      <c r="A608" s="4">
        <v>40020</v>
      </c>
      <c r="B608" s="20"/>
      <c r="C608" s="20"/>
    </row>
    <row r="609" spans="1:3" x14ac:dyDescent="0.25">
      <c r="A609" s="4">
        <v>40027</v>
      </c>
      <c r="B609" s="20"/>
      <c r="C609" s="20"/>
    </row>
    <row r="610" spans="1:3" x14ac:dyDescent="0.25">
      <c r="A610" s="4">
        <v>40034</v>
      </c>
      <c r="B610" s="20"/>
      <c r="C610" s="20"/>
    </row>
    <row r="611" spans="1:3" x14ac:dyDescent="0.25">
      <c r="A611" s="4">
        <v>40041</v>
      </c>
      <c r="B611" s="20"/>
      <c r="C611" s="20"/>
    </row>
    <row r="612" spans="1:3" x14ac:dyDescent="0.25">
      <c r="A612" s="4">
        <v>40048</v>
      </c>
      <c r="B612" s="20"/>
      <c r="C612" s="20"/>
    </row>
    <row r="613" spans="1:3" x14ac:dyDescent="0.25">
      <c r="A613" s="4">
        <v>40055</v>
      </c>
      <c r="B613" s="20"/>
      <c r="C613" s="20"/>
    </row>
    <row r="614" spans="1:3" x14ac:dyDescent="0.25">
      <c r="A614" s="4">
        <v>40062</v>
      </c>
      <c r="B614" s="20"/>
      <c r="C614" s="20"/>
    </row>
    <row r="615" spans="1:3" x14ac:dyDescent="0.25">
      <c r="A615" s="4">
        <v>40069</v>
      </c>
      <c r="B615" s="20"/>
      <c r="C615" s="20"/>
    </row>
    <row r="616" spans="1:3" x14ac:dyDescent="0.25">
      <c r="A616" s="4">
        <v>40076</v>
      </c>
      <c r="B616" s="20"/>
      <c r="C616" s="20"/>
    </row>
    <row r="617" spans="1:3" x14ac:dyDescent="0.25">
      <c r="A617" s="4">
        <v>40083</v>
      </c>
      <c r="B617" s="20"/>
      <c r="C617" s="20"/>
    </row>
    <row r="618" spans="1:3" x14ac:dyDescent="0.25">
      <c r="A618" s="4">
        <v>40090</v>
      </c>
      <c r="B618" s="20"/>
      <c r="C618" s="20"/>
    </row>
    <row r="619" spans="1:3" x14ac:dyDescent="0.25">
      <c r="A619" s="4">
        <v>40097</v>
      </c>
      <c r="B619" s="20"/>
      <c r="C619" s="20"/>
    </row>
    <row r="620" spans="1:3" x14ac:dyDescent="0.25">
      <c r="A620" s="4">
        <v>40104</v>
      </c>
      <c r="B620" s="20"/>
      <c r="C620" s="20"/>
    </row>
    <row r="621" spans="1:3" x14ac:dyDescent="0.25">
      <c r="A621" s="4">
        <v>40111</v>
      </c>
      <c r="B621" s="20"/>
      <c r="C621" s="20"/>
    </row>
    <row r="622" spans="1:3" x14ac:dyDescent="0.25">
      <c r="A622" s="4">
        <v>40118</v>
      </c>
      <c r="B622" s="20"/>
      <c r="C622" s="20"/>
    </row>
    <row r="623" spans="1:3" x14ac:dyDescent="0.25">
      <c r="A623" s="4">
        <v>40125</v>
      </c>
      <c r="B623" s="20"/>
      <c r="C623" s="20"/>
    </row>
    <row r="624" spans="1:3" x14ac:dyDescent="0.25">
      <c r="A624" s="4">
        <v>40132</v>
      </c>
      <c r="B624" s="20"/>
      <c r="C624" s="20"/>
    </row>
    <row r="625" spans="1:3" x14ac:dyDescent="0.25">
      <c r="A625" s="4">
        <v>40139</v>
      </c>
      <c r="B625" s="20"/>
      <c r="C625" s="20"/>
    </row>
    <row r="626" spans="1:3" x14ac:dyDescent="0.25">
      <c r="A626" s="4">
        <v>40146</v>
      </c>
      <c r="B626" s="20"/>
      <c r="C626" s="20"/>
    </row>
    <row r="627" spans="1:3" x14ac:dyDescent="0.25">
      <c r="A627" s="4">
        <v>40153</v>
      </c>
      <c r="B627" s="20"/>
      <c r="C627" s="20"/>
    </row>
    <row r="628" spans="1:3" x14ac:dyDescent="0.25">
      <c r="A628" s="4">
        <v>40160</v>
      </c>
      <c r="B628" s="20"/>
      <c r="C628" s="20"/>
    </row>
    <row r="629" spans="1:3" x14ac:dyDescent="0.25">
      <c r="A629" s="4">
        <v>40167</v>
      </c>
      <c r="B629" s="20"/>
      <c r="C629" s="20"/>
    </row>
    <row r="630" spans="1:3" x14ac:dyDescent="0.25">
      <c r="A630" s="4">
        <v>40174</v>
      </c>
      <c r="B630" s="20"/>
      <c r="C630" s="20"/>
    </row>
    <row r="631" spans="1:3" x14ac:dyDescent="0.25">
      <c r="A631" s="4">
        <v>40181</v>
      </c>
      <c r="B631" s="20"/>
      <c r="C631" s="20"/>
    </row>
    <row r="632" spans="1:3" x14ac:dyDescent="0.25">
      <c r="A632" s="4">
        <v>40188</v>
      </c>
      <c r="B632" s="20"/>
      <c r="C632" s="20"/>
    </row>
    <row r="633" spans="1:3" x14ac:dyDescent="0.25">
      <c r="A633" s="4">
        <v>40195</v>
      </c>
      <c r="B633" s="20"/>
      <c r="C633" s="20"/>
    </row>
    <row r="634" spans="1:3" x14ac:dyDescent="0.25">
      <c r="A634" s="4">
        <v>40202</v>
      </c>
      <c r="B634" s="20"/>
      <c r="C634" s="20"/>
    </row>
    <row r="635" spans="1:3" x14ac:dyDescent="0.25">
      <c r="A635" s="4">
        <v>40209</v>
      </c>
      <c r="B635" s="20"/>
      <c r="C635" s="20"/>
    </row>
    <row r="636" spans="1:3" x14ac:dyDescent="0.25">
      <c r="A636" s="4">
        <v>40216</v>
      </c>
      <c r="B636" s="20"/>
      <c r="C636" s="20"/>
    </row>
    <row r="637" spans="1:3" x14ac:dyDescent="0.25">
      <c r="A637" s="4">
        <v>40223</v>
      </c>
      <c r="B637" s="20"/>
      <c r="C637" s="20"/>
    </row>
    <row r="638" spans="1:3" x14ac:dyDescent="0.25">
      <c r="A638" s="4">
        <v>40230</v>
      </c>
      <c r="B638" s="20"/>
      <c r="C638" s="20"/>
    </row>
    <row r="639" spans="1:3" x14ac:dyDescent="0.25">
      <c r="A639" s="4">
        <v>40237</v>
      </c>
      <c r="B639" s="20"/>
      <c r="C639" s="20"/>
    </row>
    <row r="640" spans="1:3" x14ac:dyDescent="0.25">
      <c r="A640" s="4">
        <v>40244</v>
      </c>
      <c r="B640" s="20"/>
      <c r="C640" s="20"/>
    </row>
    <row r="641" spans="1:3" x14ac:dyDescent="0.25">
      <c r="A641" s="4">
        <v>40251</v>
      </c>
      <c r="B641" s="20"/>
      <c r="C641" s="20"/>
    </row>
    <row r="642" spans="1:3" x14ac:dyDescent="0.25">
      <c r="A642" s="4">
        <v>40258</v>
      </c>
      <c r="B642" s="20"/>
      <c r="C642" s="20"/>
    </row>
    <row r="643" spans="1:3" x14ac:dyDescent="0.25">
      <c r="A643" s="4">
        <v>40265</v>
      </c>
      <c r="B643" s="20"/>
      <c r="C643" s="20"/>
    </row>
    <row r="644" spans="1:3" x14ac:dyDescent="0.25">
      <c r="A644" s="4">
        <v>40272</v>
      </c>
      <c r="B644" s="20"/>
      <c r="C644" s="20"/>
    </row>
    <row r="645" spans="1:3" x14ac:dyDescent="0.25">
      <c r="A645" s="4">
        <v>40279</v>
      </c>
      <c r="B645" s="20"/>
      <c r="C645" s="20"/>
    </row>
    <row r="646" spans="1:3" x14ac:dyDescent="0.25">
      <c r="A646" s="4">
        <v>40286</v>
      </c>
      <c r="B646" s="20"/>
      <c r="C646" s="20"/>
    </row>
    <row r="647" spans="1:3" x14ac:dyDescent="0.25">
      <c r="A647" s="4">
        <v>40293</v>
      </c>
      <c r="B647" s="20"/>
      <c r="C647" s="20"/>
    </row>
    <row r="648" spans="1:3" x14ac:dyDescent="0.25">
      <c r="A648" s="4">
        <v>40300</v>
      </c>
      <c r="B648" s="20"/>
      <c r="C648" s="20"/>
    </row>
    <row r="649" spans="1:3" x14ac:dyDescent="0.25">
      <c r="A649" s="4">
        <v>40307</v>
      </c>
      <c r="B649" s="20"/>
      <c r="C649" s="20"/>
    </row>
    <row r="650" spans="1:3" x14ac:dyDescent="0.25">
      <c r="A650" s="4">
        <v>40314</v>
      </c>
      <c r="B650" s="20"/>
      <c r="C650" s="20"/>
    </row>
    <row r="651" spans="1:3" x14ac:dyDescent="0.25">
      <c r="A651" s="4">
        <v>40321</v>
      </c>
      <c r="B651" s="20"/>
      <c r="C651" s="20"/>
    </row>
    <row r="652" spans="1:3" x14ac:dyDescent="0.25">
      <c r="A652" s="4">
        <v>40328</v>
      </c>
      <c r="B652" s="20"/>
      <c r="C652" s="20"/>
    </row>
    <row r="653" spans="1:3" x14ac:dyDescent="0.25">
      <c r="A653" s="4">
        <v>40335</v>
      </c>
      <c r="B653" s="20"/>
      <c r="C653" s="20"/>
    </row>
    <row r="654" spans="1:3" x14ac:dyDescent="0.25">
      <c r="A654" s="4">
        <v>40342</v>
      </c>
      <c r="B654" s="20"/>
      <c r="C654" s="20"/>
    </row>
    <row r="655" spans="1:3" x14ac:dyDescent="0.25">
      <c r="A655" s="4">
        <v>40349</v>
      </c>
      <c r="B655" s="20"/>
      <c r="C655" s="20"/>
    </row>
    <row r="656" spans="1:3" x14ac:dyDescent="0.25">
      <c r="A656" s="4">
        <v>40356</v>
      </c>
      <c r="B656" s="20"/>
      <c r="C656" s="20"/>
    </row>
    <row r="657" spans="1:3" x14ac:dyDescent="0.25">
      <c r="A657" s="4">
        <v>40363</v>
      </c>
      <c r="B657" s="20"/>
      <c r="C657" s="20"/>
    </row>
    <row r="658" spans="1:3" x14ac:dyDescent="0.25">
      <c r="A658" s="4">
        <v>40370</v>
      </c>
      <c r="B658" s="20"/>
      <c r="C658" s="20"/>
    </row>
    <row r="659" spans="1:3" x14ac:dyDescent="0.25">
      <c r="A659" s="4">
        <v>40377</v>
      </c>
      <c r="B659" s="20"/>
      <c r="C659" s="20"/>
    </row>
    <row r="660" spans="1:3" x14ac:dyDescent="0.25">
      <c r="A660" s="4">
        <v>40384</v>
      </c>
      <c r="B660" s="20"/>
      <c r="C660" s="20"/>
    </row>
    <row r="661" spans="1:3" x14ac:dyDescent="0.25">
      <c r="A661" s="4">
        <v>40391</v>
      </c>
      <c r="B661" s="20"/>
      <c r="C661" s="20"/>
    </row>
    <row r="662" spans="1:3" x14ac:dyDescent="0.25">
      <c r="A662" s="4">
        <v>40398</v>
      </c>
      <c r="B662" s="20"/>
      <c r="C662" s="20"/>
    </row>
    <row r="663" spans="1:3" x14ac:dyDescent="0.25">
      <c r="A663" s="4">
        <v>40405</v>
      </c>
      <c r="B663" s="20"/>
      <c r="C663" s="20"/>
    </row>
    <row r="664" spans="1:3" x14ac:dyDescent="0.25">
      <c r="A664" s="4">
        <v>40412</v>
      </c>
      <c r="B664" s="20"/>
      <c r="C664" s="20"/>
    </row>
    <row r="665" spans="1:3" x14ac:dyDescent="0.25">
      <c r="A665" s="4">
        <v>40419</v>
      </c>
      <c r="B665" s="20"/>
      <c r="C665" s="20"/>
    </row>
    <row r="666" spans="1:3" x14ac:dyDescent="0.25">
      <c r="A666" s="4">
        <v>40426</v>
      </c>
      <c r="B666" s="20"/>
      <c r="C666" s="20"/>
    </row>
    <row r="667" spans="1:3" x14ac:dyDescent="0.25">
      <c r="A667" s="4">
        <v>40433</v>
      </c>
      <c r="B667" s="20"/>
      <c r="C667" s="20"/>
    </row>
    <row r="668" spans="1:3" x14ac:dyDescent="0.25">
      <c r="A668" s="4">
        <v>40440</v>
      </c>
      <c r="B668" s="20"/>
      <c r="C668" s="20"/>
    </row>
    <row r="669" spans="1:3" x14ac:dyDescent="0.25">
      <c r="A669" s="4">
        <v>40447</v>
      </c>
      <c r="B669" s="20"/>
      <c r="C669" s="20"/>
    </row>
    <row r="670" spans="1:3" x14ac:dyDescent="0.25">
      <c r="A670" s="4">
        <v>40454</v>
      </c>
      <c r="B670" s="20"/>
      <c r="C670" s="20"/>
    </row>
    <row r="671" spans="1:3" x14ac:dyDescent="0.25">
      <c r="A671" s="4">
        <v>40461</v>
      </c>
      <c r="B671" s="20"/>
      <c r="C671" s="20"/>
    </row>
    <row r="672" spans="1:3" x14ac:dyDescent="0.25">
      <c r="A672" s="4">
        <v>40468</v>
      </c>
      <c r="B672" s="20"/>
      <c r="C672" s="20"/>
    </row>
    <row r="673" spans="1:3" x14ac:dyDescent="0.25">
      <c r="A673" s="4">
        <v>40475</v>
      </c>
      <c r="B673" s="20"/>
      <c r="C673" s="20"/>
    </row>
    <row r="674" spans="1:3" x14ac:dyDescent="0.25">
      <c r="A674" s="4">
        <v>40482</v>
      </c>
      <c r="B674" s="20"/>
      <c r="C674" s="20"/>
    </row>
    <row r="675" spans="1:3" x14ac:dyDescent="0.25">
      <c r="A675" s="4">
        <v>40489</v>
      </c>
      <c r="B675" s="20"/>
      <c r="C675" s="20"/>
    </row>
    <row r="676" spans="1:3" x14ac:dyDescent="0.25">
      <c r="A676" s="4">
        <v>40496</v>
      </c>
      <c r="B676" s="20"/>
      <c r="C676" s="20"/>
    </row>
    <row r="677" spans="1:3" x14ac:dyDescent="0.25">
      <c r="A677" s="4">
        <v>40503</v>
      </c>
      <c r="B677" s="20"/>
      <c r="C677" s="20"/>
    </row>
    <row r="678" spans="1:3" x14ac:dyDescent="0.25">
      <c r="A678" s="4">
        <v>40510</v>
      </c>
      <c r="B678" s="20"/>
      <c r="C678" s="20"/>
    </row>
    <row r="679" spans="1:3" x14ac:dyDescent="0.25">
      <c r="A679" s="4">
        <v>40517</v>
      </c>
      <c r="B679" s="20"/>
      <c r="C679" s="20"/>
    </row>
    <row r="680" spans="1:3" x14ac:dyDescent="0.25">
      <c r="A680" s="4">
        <v>40524</v>
      </c>
      <c r="B680" s="20"/>
      <c r="C680" s="20"/>
    </row>
    <row r="681" spans="1:3" x14ac:dyDescent="0.25">
      <c r="A681" s="4">
        <v>40531</v>
      </c>
      <c r="B681" s="20"/>
      <c r="C681" s="20"/>
    </row>
    <row r="682" spans="1:3" x14ac:dyDescent="0.25">
      <c r="A682" s="4">
        <v>40538</v>
      </c>
      <c r="B682" s="20"/>
      <c r="C682" s="20"/>
    </row>
    <row r="683" spans="1:3" x14ac:dyDescent="0.25">
      <c r="A683" s="4">
        <v>40545</v>
      </c>
      <c r="B683" s="20"/>
      <c r="C683" s="20"/>
    </row>
    <row r="684" spans="1:3" x14ac:dyDescent="0.25">
      <c r="A684" s="4">
        <v>40552</v>
      </c>
      <c r="B684" s="20"/>
      <c r="C684" s="20"/>
    </row>
    <row r="685" spans="1:3" x14ac:dyDescent="0.25">
      <c r="A685" s="4">
        <v>40559</v>
      </c>
      <c r="B685" s="20"/>
      <c r="C685" s="20"/>
    </row>
    <row r="686" spans="1:3" x14ac:dyDescent="0.25">
      <c r="A686" s="4">
        <v>40566</v>
      </c>
      <c r="B686" s="20"/>
      <c r="C686" s="20"/>
    </row>
    <row r="687" spans="1:3" x14ac:dyDescent="0.25">
      <c r="A687" s="4">
        <v>40573</v>
      </c>
      <c r="B687" s="20"/>
      <c r="C687" s="20"/>
    </row>
    <row r="688" spans="1:3" x14ac:dyDescent="0.25">
      <c r="A688" s="4">
        <v>40580</v>
      </c>
      <c r="B688" s="20"/>
      <c r="C688" s="20"/>
    </row>
    <row r="689" spans="1:3" x14ac:dyDescent="0.25">
      <c r="A689" s="4">
        <v>40587</v>
      </c>
      <c r="B689" s="20"/>
      <c r="C689" s="20"/>
    </row>
    <row r="690" spans="1:3" x14ac:dyDescent="0.25">
      <c r="A690" s="4">
        <v>40594</v>
      </c>
      <c r="B690" s="20"/>
      <c r="C690" s="20"/>
    </row>
    <row r="691" spans="1:3" x14ac:dyDescent="0.25">
      <c r="A691" s="4">
        <v>40601</v>
      </c>
      <c r="B691" s="20"/>
      <c r="C691" s="20"/>
    </row>
    <row r="692" spans="1:3" x14ac:dyDescent="0.25">
      <c r="A692" s="4">
        <v>40608</v>
      </c>
      <c r="B692" s="20"/>
      <c r="C692" s="20"/>
    </row>
    <row r="693" spans="1:3" x14ac:dyDescent="0.25">
      <c r="A693" s="4">
        <v>40615</v>
      </c>
      <c r="B693" s="20"/>
      <c r="C693" s="20"/>
    </row>
    <row r="694" spans="1:3" x14ac:dyDescent="0.25">
      <c r="A694" s="4">
        <v>40622</v>
      </c>
      <c r="B694" s="20"/>
      <c r="C694" s="20"/>
    </row>
    <row r="695" spans="1:3" x14ac:dyDescent="0.25">
      <c r="A695" s="4">
        <v>40629</v>
      </c>
      <c r="B695" s="20"/>
      <c r="C695" s="20"/>
    </row>
    <row r="696" spans="1:3" x14ac:dyDescent="0.25">
      <c r="A696" s="4">
        <v>40636</v>
      </c>
      <c r="B696" s="20"/>
      <c r="C696" s="20"/>
    </row>
    <row r="697" spans="1:3" x14ac:dyDescent="0.25">
      <c r="A697" s="4">
        <v>40643</v>
      </c>
      <c r="B697" s="20"/>
      <c r="C697" s="20"/>
    </row>
    <row r="698" spans="1:3" x14ac:dyDescent="0.25">
      <c r="A698" s="4">
        <v>40650</v>
      </c>
      <c r="B698" s="20"/>
      <c r="C698" s="20"/>
    </row>
    <row r="699" spans="1:3" x14ac:dyDescent="0.25">
      <c r="A699" s="4">
        <v>40657</v>
      </c>
      <c r="B699" s="20"/>
      <c r="C699" s="20"/>
    </row>
    <row r="700" spans="1:3" x14ac:dyDescent="0.25">
      <c r="A700" s="4">
        <v>40664</v>
      </c>
      <c r="B700" s="20"/>
      <c r="C700" s="20"/>
    </row>
    <row r="701" spans="1:3" x14ac:dyDescent="0.25">
      <c r="A701" s="4">
        <v>40671</v>
      </c>
      <c r="B701" s="20"/>
      <c r="C701" s="20"/>
    </row>
    <row r="702" spans="1:3" x14ac:dyDescent="0.25">
      <c r="A702" s="4">
        <v>40678</v>
      </c>
      <c r="B702" s="20"/>
      <c r="C702" s="20"/>
    </row>
    <row r="703" spans="1:3" x14ac:dyDescent="0.25">
      <c r="A703" s="4">
        <v>40685</v>
      </c>
      <c r="B703" s="20"/>
      <c r="C703" s="20"/>
    </row>
    <row r="704" spans="1:3" x14ac:dyDescent="0.25">
      <c r="A704" s="4">
        <v>40692</v>
      </c>
      <c r="B704" s="20"/>
      <c r="C704" s="20"/>
    </row>
    <row r="705" spans="1:3" x14ac:dyDescent="0.25">
      <c r="A705" s="4">
        <v>40699</v>
      </c>
      <c r="B705" s="20"/>
      <c r="C705" s="20"/>
    </row>
    <row r="706" spans="1:3" x14ac:dyDescent="0.25">
      <c r="A706" s="4">
        <v>40706</v>
      </c>
      <c r="B706" s="20"/>
      <c r="C706" s="20"/>
    </row>
    <row r="707" spans="1:3" x14ac:dyDescent="0.25">
      <c r="A707" s="4">
        <v>40713</v>
      </c>
      <c r="B707" s="20"/>
      <c r="C707" s="20"/>
    </row>
    <row r="708" spans="1:3" x14ac:dyDescent="0.25">
      <c r="A708" s="4">
        <v>40720</v>
      </c>
      <c r="B708" s="20"/>
      <c r="C708" s="20"/>
    </row>
    <row r="709" spans="1:3" x14ac:dyDescent="0.25">
      <c r="A709" s="4">
        <v>40727</v>
      </c>
      <c r="B709" s="20"/>
      <c r="C709" s="20"/>
    </row>
    <row r="710" spans="1:3" x14ac:dyDescent="0.25">
      <c r="A710" s="4">
        <v>40734</v>
      </c>
      <c r="B710" s="20"/>
      <c r="C710" s="20"/>
    </row>
    <row r="711" spans="1:3" x14ac:dyDescent="0.25">
      <c r="A711" s="4">
        <v>40741</v>
      </c>
      <c r="B711" s="20"/>
      <c r="C711" s="20"/>
    </row>
    <row r="712" spans="1:3" x14ac:dyDescent="0.25">
      <c r="A712" s="4">
        <v>40748</v>
      </c>
      <c r="B712" s="20"/>
      <c r="C712" s="20"/>
    </row>
    <row r="713" spans="1:3" x14ac:dyDescent="0.25">
      <c r="A713" s="4">
        <v>40755</v>
      </c>
      <c r="B713" s="20"/>
      <c r="C713" s="20"/>
    </row>
    <row r="714" spans="1:3" x14ac:dyDescent="0.25">
      <c r="A714" s="4">
        <v>40762</v>
      </c>
      <c r="B714" s="20"/>
      <c r="C714" s="20"/>
    </row>
    <row r="715" spans="1:3" x14ac:dyDescent="0.25">
      <c r="A715" s="4">
        <v>40769</v>
      </c>
      <c r="B715" s="20"/>
      <c r="C715" s="20"/>
    </row>
    <row r="716" spans="1:3" x14ac:dyDescent="0.25">
      <c r="A716" s="4">
        <v>40776</v>
      </c>
      <c r="B716" s="20"/>
      <c r="C716" s="20"/>
    </row>
    <row r="717" spans="1:3" x14ac:dyDescent="0.25">
      <c r="A717" s="4">
        <v>40783</v>
      </c>
      <c r="B717" s="20"/>
      <c r="C717" s="20"/>
    </row>
    <row r="718" spans="1:3" x14ac:dyDescent="0.25">
      <c r="A718" s="4">
        <v>40790</v>
      </c>
      <c r="B718" s="20"/>
      <c r="C718" s="20"/>
    </row>
    <row r="719" spans="1:3" x14ac:dyDescent="0.25">
      <c r="A719" s="4">
        <v>40797</v>
      </c>
      <c r="B719" s="20"/>
      <c r="C719" s="20"/>
    </row>
    <row r="720" spans="1:3" x14ac:dyDescent="0.25">
      <c r="A720" s="4">
        <v>40804</v>
      </c>
      <c r="B720" s="20"/>
      <c r="C720" s="20"/>
    </row>
    <row r="721" spans="1:3" x14ac:dyDescent="0.25">
      <c r="A721" s="4">
        <v>40811</v>
      </c>
      <c r="B721" s="20"/>
      <c r="C721" s="20"/>
    </row>
    <row r="722" spans="1:3" x14ac:dyDescent="0.25">
      <c r="A722" s="4">
        <v>40818</v>
      </c>
      <c r="B722" s="20"/>
      <c r="C722" s="20"/>
    </row>
    <row r="723" spans="1:3" x14ac:dyDescent="0.25">
      <c r="A723" s="4">
        <v>40825</v>
      </c>
      <c r="B723" s="20"/>
      <c r="C723" s="20"/>
    </row>
    <row r="724" spans="1:3" x14ac:dyDescent="0.25">
      <c r="A724" s="4">
        <v>40832</v>
      </c>
      <c r="B724" s="20"/>
      <c r="C724" s="20"/>
    </row>
    <row r="725" spans="1:3" x14ac:dyDescent="0.25">
      <c r="A725" s="4">
        <v>40839</v>
      </c>
      <c r="B725" s="20"/>
      <c r="C725" s="20"/>
    </row>
    <row r="726" spans="1:3" x14ac:dyDescent="0.25">
      <c r="A726" s="4">
        <v>40846</v>
      </c>
      <c r="B726" s="20"/>
      <c r="C726" s="20"/>
    </row>
    <row r="727" spans="1:3" x14ac:dyDescent="0.25">
      <c r="A727" s="4">
        <v>40853</v>
      </c>
      <c r="B727" s="20"/>
      <c r="C727" s="20"/>
    </row>
    <row r="728" spans="1:3" x14ac:dyDescent="0.25">
      <c r="A728" s="4">
        <v>40860</v>
      </c>
      <c r="B728" s="20"/>
      <c r="C728" s="20"/>
    </row>
    <row r="729" spans="1:3" x14ac:dyDescent="0.25">
      <c r="A729" s="4">
        <v>40867</v>
      </c>
      <c r="B729" s="20"/>
      <c r="C729" s="20"/>
    </row>
    <row r="730" spans="1:3" x14ac:dyDescent="0.25">
      <c r="A730" s="4">
        <v>40874</v>
      </c>
      <c r="B730" s="20"/>
      <c r="C730" s="20"/>
    </row>
    <row r="731" spans="1:3" x14ac:dyDescent="0.25">
      <c r="A731" s="4">
        <v>40881</v>
      </c>
      <c r="B731" s="20"/>
      <c r="C731" s="20"/>
    </row>
    <row r="732" spans="1:3" x14ac:dyDescent="0.25">
      <c r="A732" s="4">
        <v>40888</v>
      </c>
      <c r="B732" s="20"/>
      <c r="C732" s="20"/>
    </row>
    <row r="733" spans="1:3" x14ac:dyDescent="0.25">
      <c r="A733" s="4">
        <v>40895</v>
      </c>
      <c r="B733" s="20"/>
      <c r="C733" s="20"/>
    </row>
    <row r="734" spans="1:3" x14ac:dyDescent="0.25">
      <c r="A734" s="4">
        <v>40902</v>
      </c>
      <c r="B734" s="20"/>
      <c r="C734" s="20"/>
    </row>
    <row r="735" spans="1:3" x14ac:dyDescent="0.25">
      <c r="A735" s="4">
        <v>40909</v>
      </c>
      <c r="B735" s="20"/>
      <c r="C735" s="20"/>
    </row>
    <row r="736" spans="1:3" x14ac:dyDescent="0.25">
      <c r="A736" s="4">
        <v>40916</v>
      </c>
      <c r="B736" s="20"/>
      <c r="C736" s="20"/>
    </row>
    <row r="737" spans="1:3" x14ac:dyDescent="0.25">
      <c r="A737" s="4">
        <v>40923</v>
      </c>
      <c r="B737" s="20"/>
      <c r="C737" s="20"/>
    </row>
    <row r="738" spans="1:3" x14ac:dyDescent="0.25">
      <c r="A738" s="4">
        <v>40930</v>
      </c>
      <c r="B738" s="20"/>
      <c r="C738" s="20"/>
    </row>
    <row r="739" spans="1:3" x14ac:dyDescent="0.25">
      <c r="A739" s="4">
        <v>40937</v>
      </c>
      <c r="B739" s="20"/>
      <c r="C739" s="20"/>
    </row>
    <row r="740" spans="1:3" x14ac:dyDescent="0.25">
      <c r="A740" s="4">
        <v>40944</v>
      </c>
      <c r="B740" s="20"/>
      <c r="C740" s="20"/>
    </row>
    <row r="741" spans="1:3" x14ac:dyDescent="0.25">
      <c r="A741" s="4">
        <v>40951</v>
      </c>
      <c r="B741" s="20"/>
      <c r="C741" s="20"/>
    </row>
    <row r="742" spans="1:3" x14ac:dyDescent="0.25">
      <c r="A742" s="4">
        <v>40958</v>
      </c>
      <c r="B742" s="20"/>
      <c r="C742" s="20"/>
    </row>
    <row r="743" spans="1:3" x14ac:dyDescent="0.25">
      <c r="A743" s="4">
        <v>40965</v>
      </c>
      <c r="B743" s="20"/>
      <c r="C743" s="20"/>
    </row>
    <row r="744" spans="1:3" x14ac:dyDescent="0.25">
      <c r="A744" s="4">
        <v>40972</v>
      </c>
      <c r="B744" s="20"/>
      <c r="C744" s="20"/>
    </row>
    <row r="745" spans="1:3" x14ac:dyDescent="0.25">
      <c r="A745" s="4">
        <v>40979</v>
      </c>
      <c r="B745" s="20"/>
      <c r="C745" s="20"/>
    </row>
    <row r="746" spans="1:3" x14ac:dyDescent="0.25">
      <c r="A746" s="4">
        <v>40986</v>
      </c>
      <c r="B746" s="20"/>
      <c r="C746" s="20"/>
    </row>
    <row r="747" spans="1:3" x14ac:dyDescent="0.25">
      <c r="A747" s="4">
        <v>40993</v>
      </c>
      <c r="B747" s="20"/>
      <c r="C747" s="20"/>
    </row>
    <row r="748" spans="1:3" x14ac:dyDescent="0.25">
      <c r="A748" s="4">
        <v>41000</v>
      </c>
      <c r="B748" s="20"/>
      <c r="C748" s="20"/>
    </row>
    <row r="749" spans="1:3" x14ac:dyDescent="0.25">
      <c r="A749" s="4">
        <v>41007</v>
      </c>
      <c r="B749" s="20"/>
      <c r="C749" s="20"/>
    </row>
    <row r="750" spans="1:3" x14ac:dyDescent="0.25">
      <c r="A750" s="4">
        <v>41014</v>
      </c>
      <c r="B750" s="20"/>
      <c r="C750" s="20"/>
    </row>
    <row r="751" spans="1:3" x14ac:dyDescent="0.25">
      <c r="A751" s="4">
        <v>41021</v>
      </c>
      <c r="B751" s="20"/>
      <c r="C751" s="20"/>
    </row>
    <row r="752" spans="1:3" x14ac:dyDescent="0.25">
      <c r="A752" s="4">
        <v>41028</v>
      </c>
      <c r="B752" s="20"/>
      <c r="C752" s="20"/>
    </row>
    <row r="753" spans="1:3" x14ac:dyDescent="0.25">
      <c r="A753" s="4">
        <v>41035</v>
      </c>
      <c r="B753" s="20"/>
      <c r="C753" s="20"/>
    </row>
    <row r="754" spans="1:3" x14ac:dyDescent="0.25">
      <c r="A754" s="4">
        <v>41042</v>
      </c>
      <c r="B754" s="20"/>
      <c r="C754" s="20"/>
    </row>
    <row r="755" spans="1:3" x14ac:dyDescent="0.25">
      <c r="A755" s="4">
        <v>41049</v>
      </c>
      <c r="B755" s="20"/>
      <c r="C755" s="20"/>
    </row>
    <row r="756" spans="1:3" x14ac:dyDescent="0.25">
      <c r="A756" s="4">
        <v>41056</v>
      </c>
      <c r="B756" s="20"/>
      <c r="C756" s="20"/>
    </row>
    <row r="757" spans="1:3" x14ac:dyDescent="0.25">
      <c r="A757" s="4">
        <v>41063</v>
      </c>
      <c r="B757" s="20"/>
      <c r="C757" s="20"/>
    </row>
    <row r="758" spans="1:3" x14ac:dyDescent="0.25">
      <c r="A758" s="4">
        <v>41070</v>
      </c>
      <c r="B758" s="20"/>
      <c r="C758" s="20"/>
    </row>
    <row r="759" spans="1:3" x14ac:dyDescent="0.25">
      <c r="A759" s="4">
        <v>41077</v>
      </c>
      <c r="B759" s="20"/>
      <c r="C759" s="20"/>
    </row>
    <row r="760" spans="1:3" x14ac:dyDescent="0.25">
      <c r="A760" s="4">
        <v>41084</v>
      </c>
      <c r="B760" s="20"/>
      <c r="C760" s="20"/>
    </row>
    <row r="761" spans="1:3" x14ac:dyDescent="0.25">
      <c r="A761" s="4">
        <v>41091</v>
      </c>
      <c r="B761" s="20"/>
      <c r="C761" s="20"/>
    </row>
    <row r="762" spans="1:3" x14ac:dyDescent="0.25">
      <c r="A762" s="4">
        <v>41098</v>
      </c>
      <c r="B762" s="20"/>
      <c r="C762" s="20"/>
    </row>
    <row r="763" spans="1:3" x14ac:dyDescent="0.25">
      <c r="A763" s="4">
        <v>41105</v>
      </c>
      <c r="B763" s="20"/>
      <c r="C763" s="20"/>
    </row>
    <row r="764" spans="1:3" x14ac:dyDescent="0.25">
      <c r="A764" s="4">
        <v>41112</v>
      </c>
      <c r="B764" s="20"/>
      <c r="C764" s="20"/>
    </row>
    <row r="765" spans="1:3" x14ac:dyDescent="0.25">
      <c r="A765" s="4">
        <v>41119</v>
      </c>
      <c r="B765" s="20"/>
      <c r="C765" s="20"/>
    </row>
    <row r="766" spans="1:3" x14ac:dyDescent="0.25">
      <c r="A766" s="4">
        <v>41126</v>
      </c>
      <c r="B766" s="20"/>
      <c r="C766" s="20"/>
    </row>
    <row r="767" spans="1:3" x14ac:dyDescent="0.25">
      <c r="A767" s="4">
        <v>41133</v>
      </c>
      <c r="B767" s="20"/>
      <c r="C767" s="20"/>
    </row>
    <row r="768" spans="1:3" x14ac:dyDescent="0.25">
      <c r="A768" s="4">
        <v>41140</v>
      </c>
      <c r="B768" s="20"/>
      <c r="C768" s="20"/>
    </row>
    <row r="769" spans="1:3" x14ac:dyDescent="0.25">
      <c r="A769" s="4">
        <v>41147</v>
      </c>
      <c r="B769" s="20"/>
      <c r="C769" s="20"/>
    </row>
    <row r="770" spans="1:3" x14ac:dyDescent="0.25">
      <c r="A770" s="4">
        <v>41154</v>
      </c>
      <c r="B770" s="20"/>
      <c r="C770" s="20"/>
    </row>
    <row r="771" spans="1:3" x14ac:dyDescent="0.25">
      <c r="A771" s="4">
        <v>41161</v>
      </c>
      <c r="B771" s="20"/>
      <c r="C771" s="20"/>
    </row>
    <row r="772" spans="1:3" x14ac:dyDescent="0.25">
      <c r="A772" s="4">
        <v>41168</v>
      </c>
      <c r="B772" s="20"/>
      <c r="C772" s="20"/>
    </row>
    <row r="773" spans="1:3" x14ac:dyDescent="0.25">
      <c r="A773" s="4">
        <v>41175</v>
      </c>
      <c r="B773" s="20"/>
      <c r="C773" s="20"/>
    </row>
    <row r="774" spans="1:3" x14ac:dyDescent="0.25">
      <c r="A774" s="4">
        <v>41182</v>
      </c>
      <c r="B774" s="20"/>
      <c r="C774" s="20"/>
    </row>
    <row r="775" spans="1:3" x14ac:dyDescent="0.25">
      <c r="A775" s="4">
        <v>41189</v>
      </c>
      <c r="B775" s="20"/>
      <c r="C775" s="20"/>
    </row>
    <row r="776" spans="1:3" x14ac:dyDescent="0.25">
      <c r="A776" s="4">
        <v>41196</v>
      </c>
      <c r="B776" s="20"/>
      <c r="C776" s="20"/>
    </row>
    <row r="777" spans="1:3" x14ac:dyDescent="0.25">
      <c r="A777" s="4">
        <v>41203</v>
      </c>
      <c r="B777" s="20"/>
      <c r="C777" s="20"/>
    </row>
    <row r="778" spans="1:3" x14ac:dyDescent="0.25">
      <c r="A778" s="4">
        <v>41210</v>
      </c>
      <c r="B778" s="20"/>
      <c r="C778" s="20"/>
    </row>
    <row r="779" spans="1:3" x14ac:dyDescent="0.25">
      <c r="A779" s="4">
        <v>41217</v>
      </c>
      <c r="B779" s="20"/>
      <c r="C779" s="20"/>
    </row>
    <row r="780" spans="1:3" x14ac:dyDescent="0.25">
      <c r="A780" s="4">
        <v>41224</v>
      </c>
      <c r="B780" s="20"/>
      <c r="C780" s="20"/>
    </row>
    <row r="781" spans="1:3" x14ac:dyDescent="0.25">
      <c r="A781" s="4">
        <v>41231</v>
      </c>
      <c r="B781" s="20"/>
      <c r="C781" s="20"/>
    </row>
    <row r="782" spans="1:3" x14ac:dyDescent="0.25">
      <c r="A782" s="4">
        <v>41238</v>
      </c>
      <c r="B782" s="20"/>
      <c r="C782" s="20"/>
    </row>
    <row r="783" spans="1:3" x14ac:dyDescent="0.25">
      <c r="A783" s="4">
        <v>41245</v>
      </c>
      <c r="B783" s="20"/>
      <c r="C783" s="20"/>
    </row>
    <row r="784" spans="1:3" x14ac:dyDescent="0.25">
      <c r="A784" s="4">
        <v>41252</v>
      </c>
      <c r="B784" s="20"/>
      <c r="C784" s="20"/>
    </row>
    <row r="785" spans="1:3" x14ac:dyDescent="0.25">
      <c r="A785" s="4">
        <v>41259</v>
      </c>
      <c r="B785" s="20"/>
      <c r="C785" s="20"/>
    </row>
    <row r="786" spans="1:3" x14ac:dyDescent="0.25">
      <c r="A786" s="4">
        <v>41266</v>
      </c>
      <c r="B786" s="20"/>
      <c r="C786" s="20"/>
    </row>
    <row r="787" spans="1:3" x14ac:dyDescent="0.25">
      <c r="A787" s="4">
        <v>41273</v>
      </c>
      <c r="B787" s="20"/>
      <c r="C787" s="20"/>
    </row>
    <row r="788" spans="1:3" x14ac:dyDescent="0.25">
      <c r="A788" s="4">
        <v>41280</v>
      </c>
      <c r="B788" s="20"/>
      <c r="C788" s="20"/>
    </row>
    <row r="789" spans="1:3" x14ac:dyDescent="0.25">
      <c r="A789" s="4">
        <v>41287</v>
      </c>
      <c r="B789" s="20"/>
      <c r="C789" s="20"/>
    </row>
    <row r="790" spans="1:3" x14ac:dyDescent="0.25">
      <c r="A790" s="4">
        <v>41294</v>
      </c>
      <c r="B790" s="20"/>
      <c r="C790" s="20"/>
    </row>
    <row r="791" spans="1:3" x14ac:dyDescent="0.25">
      <c r="A791" s="4">
        <v>41301</v>
      </c>
      <c r="B791" s="20"/>
      <c r="C791" s="20"/>
    </row>
    <row r="792" spans="1:3" x14ac:dyDescent="0.25">
      <c r="A792" s="4">
        <v>41308</v>
      </c>
      <c r="B792" s="20"/>
      <c r="C792" s="20"/>
    </row>
    <row r="793" spans="1:3" x14ac:dyDescent="0.25">
      <c r="A793" s="4">
        <v>41315</v>
      </c>
      <c r="B793" s="20"/>
      <c r="C793" s="20"/>
    </row>
    <row r="794" spans="1:3" x14ac:dyDescent="0.25">
      <c r="A794" s="4">
        <v>41322</v>
      </c>
      <c r="B794" s="20"/>
      <c r="C794" s="20"/>
    </row>
    <row r="795" spans="1:3" x14ac:dyDescent="0.25">
      <c r="A795" s="4">
        <v>41329</v>
      </c>
      <c r="B795" s="20"/>
      <c r="C795" s="20"/>
    </row>
    <row r="796" spans="1:3" x14ac:dyDescent="0.25">
      <c r="A796" s="4">
        <v>41336</v>
      </c>
      <c r="B796" s="20"/>
      <c r="C796" s="20"/>
    </row>
    <row r="797" spans="1:3" x14ac:dyDescent="0.25">
      <c r="A797" s="4">
        <v>41343</v>
      </c>
      <c r="B797" s="20"/>
      <c r="C797" s="20"/>
    </row>
    <row r="798" spans="1:3" x14ac:dyDescent="0.25">
      <c r="A798" s="4">
        <v>41350</v>
      </c>
      <c r="B798" s="20"/>
      <c r="C798" s="20"/>
    </row>
    <row r="799" spans="1:3" x14ac:dyDescent="0.25">
      <c r="A799" s="4">
        <v>41357</v>
      </c>
      <c r="B799" s="20"/>
      <c r="C799" s="20"/>
    </row>
    <row r="800" spans="1:3" x14ac:dyDescent="0.25">
      <c r="A800" s="4">
        <v>41364</v>
      </c>
      <c r="B800" s="20"/>
      <c r="C800" s="20"/>
    </row>
    <row r="801" spans="1:3" x14ac:dyDescent="0.25">
      <c r="A801" s="4">
        <v>41371</v>
      </c>
      <c r="B801" s="20"/>
      <c r="C801" s="20"/>
    </row>
    <row r="802" spans="1:3" x14ac:dyDescent="0.25">
      <c r="A802" s="4">
        <v>41378</v>
      </c>
      <c r="B802" s="20"/>
      <c r="C802" s="20"/>
    </row>
    <row r="803" spans="1:3" x14ac:dyDescent="0.25">
      <c r="A803" s="4">
        <v>41385</v>
      </c>
      <c r="B803" s="20"/>
      <c r="C803" s="20"/>
    </row>
    <row r="804" spans="1:3" x14ac:dyDescent="0.25">
      <c r="A804" s="4">
        <v>41392</v>
      </c>
      <c r="B804" s="20"/>
      <c r="C804" s="20"/>
    </row>
    <row r="805" spans="1:3" x14ac:dyDescent="0.25">
      <c r="A805" s="4">
        <v>41399</v>
      </c>
      <c r="B805" s="20"/>
      <c r="C805" s="20"/>
    </row>
    <row r="806" spans="1:3" x14ac:dyDescent="0.25">
      <c r="A806" s="4">
        <v>41406</v>
      </c>
      <c r="B806" s="20"/>
      <c r="C806" s="20"/>
    </row>
    <row r="807" spans="1:3" x14ac:dyDescent="0.25">
      <c r="A807" s="4">
        <v>41413</v>
      </c>
      <c r="B807" s="20"/>
      <c r="C807" s="20"/>
    </row>
    <row r="808" spans="1:3" x14ac:dyDescent="0.25">
      <c r="A808" s="4">
        <v>41420</v>
      </c>
      <c r="B808" s="20"/>
      <c r="C808" s="20"/>
    </row>
    <row r="809" spans="1:3" x14ac:dyDescent="0.25">
      <c r="A809" s="4">
        <v>41427</v>
      </c>
      <c r="B809" s="20"/>
      <c r="C809" s="20"/>
    </row>
    <row r="810" spans="1:3" x14ac:dyDescent="0.25">
      <c r="A810" s="4">
        <v>41434</v>
      </c>
      <c r="B810" s="20"/>
      <c r="C810" s="20"/>
    </row>
    <row r="811" spans="1:3" x14ac:dyDescent="0.25">
      <c r="A811" s="4">
        <v>41441</v>
      </c>
      <c r="B811" s="20"/>
      <c r="C811" s="20"/>
    </row>
    <row r="812" spans="1:3" x14ac:dyDescent="0.25">
      <c r="A812" s="4">
        <v>41448</v>
      </c>
      <c r="B812" s="20"/>
      <c r="C812" s="20"/>
    </row>
    <row r="813" spans="1:3" x14ac:dyDescent="0.25">
      <c r="A813" s="4">
        <v>41455</v>
      </c>
      <c r="B813" s="20"/>
      <c r="C813" s="20"/>
    </row>
    <row r="814" spans="1:3" x14ac:dyDescent="0.25">
      <c r="A814" s="4">
        <v>41462</v>
      </c>
      <c r="B814" s="20"/>
      <c r="C814" s="20"/>
    </row>
    <row r="815" spans="1:3" x14ac:dyDescent="0.25">
      <c r="A815" s="4">
        <v>41469</v>
      </c>
      <c r="B815" s="20"/>
      <c r="C815" s="20"/>
    </row>
    <row r="816" spans="1:3" x14ac:dyDescent="0.25">
      <c r="A816" s="4">
        <v>41476</v>
      </c>
      <c r="B816" s="20"/>
      <c r="C816" s="20"/>
    </row>
    <row r="817" spans="1:3" x14ac:dyDescent="0.25">
      <c r="A817" s="4">
        <v>41483</v>
      </c>
      <c r="B817" s="20"/>
      <c r="C817" s="20"/>
    </row>
    <row r="818" spans="1:3" x14ac:dyDescent="0.25">
      <c r="A818" s="4">
        <v>41490</v>
      </c>
      <c r="B818" s="20"/>
      <c r="C818" s="20"/>
    </row>
    <row r="819" spans="1:3" x14ac:dyDescent="0.25">
      <c r="A819" s="4">
        <v>41497</v>
      </c>
      <c r="B819" s="20"/>
      <c r="C819" s="20"/>
    </row>
    <row r="820" spans="1:3" x14ac:dyDescent="0.25">
      <c r="A820" s="4">
        <v>41504</v>
      </c>
      <c r="B820" s="20"/>
      <c r="C820" s="20"/>
    </row>
    <row r="821" spans="1:3" x14ac:dyDescent="0.25">
      <c r="A821" s="4">
        <v>41511</v>
      </c>
      <c r="B821" s="20"/>
      <c r="C821" s="20"/>
    </row>
    <row r="822" spans="1:3" x14ac:dyDescent="0.25">
      <c r="A822" s="4">
        <v>41518</v>
      </c>
      <c r="B822" s="20"/>
      <c r="C822" s="20"/>
    </row>
    <row r="823" spans="1:3" x14ac:dyDescent="0.25">
      <c r="A823" s="4">
        <v>41525</v>
      </c>
      <c r="B823" s="20"/>
      <c r="C823" s="20"/>
    </row>
    <row r="824" spans="1:3" x14ac:dyDescent="0.25">
      <c r="A824" s="4">
        <v>41532</v>
      </c>
      <c r="B824" s="20"/>
      <c r="C824" s="20"/>
    </row>
    <row r="825" spans="1:3" x14ac:dyDescent="0.25">
      <c r="A825" s="4">
        <v>41539</v>
      </c>
      <c r="B825" s="20"/>
      <c r="C825" s="20"/>
    </row>
    <row r="826" spans="1:3" x14ac:dyDescent="0.25">
      <c r="A826" s="4">
        <v>41546</v>
      </c>
      <c r="B826" s="20"/>
      <c r="C826" s="20"/>
    </row>
    <row r="827" spans="1:3" x14ac:dyDescent="0.25">
      <c r="A827" s="4">
        <v>41553</v>
      </c>
      <c r="B827" s="20"/>
      <c r="C827" s="20"/>
    </row>
    <row r="828" spans="1:3" x14ac:dyDescent="0.25">
      <c r="A828" s="4">
        <v>41560</v>
      </c>
      <c r="B828" s="20"/>
      <c r="C828" s="20"/>
    </row>
    <row r="829" spans="1:3" x14ac:dyDescent="0.25">
      <c r="A829" s="4">
        <v>41567</v>
      </c>
      <c r="B829" s="20"/>
      <c r="C829" s="20"/>
    </row>
    <row r="830" spans="1:3" x14ac:dyDescent="0.25">
      <c r="A830" s="4">
        <v>41574</v>
      </c>
      <c r="B830" s="20"/>
      <c r="C830" s="20"/>
    </row>
    <row r="831" spans="1:3" x14ac:dyDescent="0.25">
      <c r="A831" s="4">
        <v>41581</v>
      </c>
      <c r="B831" s="20"/>
      <c r="C831" s="20"/>
    </row>
    <row r="832" spans="1:3" x14ac:dyDescent="0.25">
      <c r="A832" s="4">
        <v>41588</v>
      </c>
      <c r="B832" s="20"/>
      <c r="C832" s="20"/>
    </row>
    <row r="833" spans="1:3" x14ac:dyDescent="0.25">
      <c r="A833" s="4">
        <v>41595</v>
      </c>
      <c r="B833" s="20"/>
      <c r="C833" s="20"/>
    </row>
    <row r="834" spans="1:3" x14ac:dyDescent="0.25">
      <c r="A834" s="4">
        <v>41602</v>
      </c>
      <c r="B834" s="20"/>
      <c r="C834" s="20"/>
    </row>
    <row r="835" spans="1:3" x14ac:dyDescent="0.25">
      <c r="A835" s="4">
        <v>41609</v>
      </c>
      <c r="B835" s="20"/>
      <c r="C835" s="20"/>
    </row>
    <row r="836" spans="1:3" x14ac:dyDescent="0.25">
      <c r="A836" s="4">
        <v>41616</v>
      </c>
      <c r="B836" s="20"/>
      <c r="C836" s="20"/>
    </row>
    <row r="837" spans="1:3" x14ac:dyDescent="0.25">
      <c r="A837" s="4">
        <v>41623</v>
      </c>
      <c r="B837" s="20"/>
      <c r="C837" s="20"/>
    </row>
    <row r="838" spans="1:3" x14ac:dyDescent="0.25">
      <c r="A838" s="4">
        <v>41630</v>
      </c>
      <c r="B838" s="20"/>
      <c r="C838" s="20"/>
    </row>
    <row r="839" spans="1:3" x14ac:dyDescent="0.25">
      <c r="A839" s="4">
        <v>41637</v>
      </c>
      <c r="B839" s="20"/>
      <c r="C839" s="20"/>
    </row>
    <row r="840" spans="1:3" x14ac:dyDescent="0.25">
      <c r="A840" s="4">
        <v>41644</v>
      </c>
      <c r="B840" s="20"/>
      <c r="C840" s="20"/>
    </row>
    <row r="841" spans="1:3" x14ac:dyDescent="0.25">
      <c r="A841" s="4">
        <v>41651</v>
      </c>
      <c r="B841" s="20"/>
      <c r="C841" s="20"/>
    </row>
    <row r="842" spans="1:3" x14ac:dyDescent="0.25">
      <c r="A842" s="4">
        <v>41658</v>
      </c>
      <c r="B842" s="20"/>
      <c r="C842" s="20"/>
    </row>
    <row r="843" spans="1:3" x14ac:dyDescent="0.25">
      <c r="A843" s="4">
        <v>41665</v>
      </c>
      <c r="B843" s="20"/>
      <c r="C843" s="20"/>
    </row>
    <row r="844" spans="1:3" x14ac:dyDescent="0.25">
      <c r="A844" s="4">
        <v>41672</v>
      </c>
      <c r="B844" s="20"/>
      <c r="C844" s="20"/>
    </row>
    <row r="845" spans="1:3" x14ac:dyDescent="0.25">
      <c r="A845" s="4">
        <v>41679</v>
      </c>
      <c r="B845" s="20"/>
      <c r="C845" s="20"/>
    </row>
    <row r="846" spans="1:3" x14ac:dyDescent="0.25">
      <c r="A846" s="4">
        <v>41686</v>
      </c>
      <c r="B846" s="20"/>
      <c r="C846" s="20"/>
    </row>
    <row r="847" spans="1:3" x14ac:dyDescent="0.25">
      <c r="A847" s="4">
        <v>41693</v>
      </c>
      <c r="B847" s="20"/>
      <c r="C847" s="20"/>
    </row>
    <row r="848" spans="1:3" x14ac:dyDescent="0.25">
      <c r="A848" s="4">
        <v>41700</v>
      </c>
      <c r="B848" s="20"/>
      <c r="C848" s="20"/>
    </row>
    <row r="849" spans="1:3" x14ac:dyDescent="0.25">
      <c r="A849" s="4">
        <v>41707</v>
      </c>
      <c r="B849" s="20"/>
      <c r="C849" s="20"/>
    </row>
    <row r="850" spans="1:3" x14ac:dyDescent="0.25">
      <c r="A850" s="4">
        <v>41714</v>
      </c>
      <c r="B850" s="20"/>
      <c r="C850" s="20"/>
    </row>
    <row r="851" spans="1:3" x14ac:dyDescent="0.25">
      <c r="A851" s="4">
        <v>41721</v>
      </c>
      <c r="B851" s="20"/>
      <c r="C851" s="20"/>
    </row>
    <row r="852" spans="1:3" x14ac:dyDescent="0.25">
      <c r="A852" s="4">
        <v>41728</v>
      </c>
      <c r="B852" s="20"/>
      <c r="C852" s="20"/>
    </row>
    <row r="853" spans="1:3" x14ac:dyDescent="0.25">
      <c r="A853" s="4">
        <v>41735</v>
      </c>
      <c r="B853" s="20"/>
      <c r="C853" s="20"/>
    </row>
    <row r="854" spans="1:3" x14ac:dyDescent="0.25">
      <c r="A854" s="4">
        <v>41742</v>
      </c>
      <c r="B854" s="20"/>
      <c r="C854" s="20"/>
    </row>
    <row r="855" spans="1:3" x14ac:dyDescent="0.25">
      <c r="A855" s="4">
        <v>41749</v>
      </c>
      <c r="B855" s="20"/>
      <c r="C855" s="20"/>
    </row>
    <row r="856" spans="1:3" x14ac:dyDescent="0.25">
      <c r="A856" s="4">
        <v>41756</v>
      </c>
      <c r="B856" s="20"/>
      <c r="C856" s="20"/>
    </row>
    <row r="857" spans="1:3" x14ac:dyDescent="0.25">
      <c r="A857" s="4">
        <v>41763</v>
      </c>
      <c r="B857" s="20"/>
      <c r="C857" s="20"/>
    </row>
    <row r="858" spans="1:3" x14ac:dyDescent="0.25">
      <c r="A858" s="4">
        <v>41770</v>
      </c>
      <c r="B858" s="20"/>
      <c r="C858" s="20"/>
    </row>
    <row r="859" spans="1:3" x14ac:dyDescent="0.25">
      <c r="A859" s="4">
        <v>41777</v>
      </c>
      <c r="B859" s="20"/>
      <c r="C859" s="20"/>
    </row>
    <row r="860" spans="1:3" x14ac:dyDescent="0.25">
      <c r="A860" s="4">
        <v>41784</v>
      </c>
      <c r="B860" s="20"/>
      <c r="C860" s="20"/>
    </row>
    <row r="861" spans="1:3" x14ac:dyDescent="0.25">
      <c r="A861" s="4">
        <v>41791</v>
      </c>
      <c r="B861" s="20"/>
      <c r="C861" s="20"/>
    </row>
    <row r="862" spans="1:3" x14ac:dyDescent="0.25">
      <c r="A862" s="4">
        <v>41798</v>
      </c>
      <c r="B862" s="20"/>
      <c r="C862" s="20"/>
    </row>
    <row r="863" spans="1:3" x14ac:dyDescent="0.25">
      <c r="A863" s="4">
        <v>41805</v>
      </c>
      <c r="B863" s="20"/>
      <c r="C863" s="20"/>
    </row>
    <row r="864" spans="1:3" x14ac:dyDescent="0.25">
      <c r="A864" s="4">
        <v>41812</v>
      </c>
      <c r="B864" s="20"/>
      <c r="C864" s="20"/>
    </row>
    <row r="865" spans="1:3" x14ac:dyDescent="0.25">
      <c r="A865" s="4">
        <v>41819</v>
      </c>
      <c r="B865" s="20"/>
      <c r="C865" s="20"/>
    </row>
    <row r="866" spans="1:3" x14ac:dyDescent="0.25">
      <c r="A866" s="4">
        <v>41826</v>
      </c>
      <c r="B866" s="20"/>
      <c r="C866" s="20"/>
    </row>
    <row r="867" spans="1:3" x14ac:dyDescent="0.25">
      <c r="A867" s="4">
        <v>41833</v>
      </c>
      <c r="B867" s="20"/>
      <c r="C867" s="20"/>
    </row>
    <row r="868" spans="1:3" x14ac:dyDescent="0.25">
      <c r="A868" s="4">
        <v>41840</v>
      </c>
      <c r="B868" s="20"/>
      <c r="C868" s="20"/>
    </row>
    <row r="869" spans="1:3" x14ac:dyDescent="0.25">
      <c r="A869" s="4">
        <v>41847</v>
      </c>
      <c r="B869" s="20"/>
      <c r="C869" s="20"/>
    </row>
    <row r="870" spans="1:3" x14ac:dyDescent="0.25">
      <c r="A870" s="4">
        <v>41854</v>
      </c>
      <c r="B870" s="20"/>
      <c r="C870" s="20"/>
    </row>
    <row r="871" spans="1:3" x14ac:dyDescent="0.25">
      <c r="A871" s="4">
        <v>41861</v>
      </c>
      <c r="B871" s="20"/>
      <c r="C871" s="20"/>
    </row>
    <row r="872" spans="1:3" x14ac:dyDescent="0.25">
      <c r="A872" s="4">
        <v>41868</v>
      </c>
      <c r="B872" s="20"/>
      <c r="C872" s="20"/>
    </row>
    <row r="873" spans="1:3" x14ac:dyDescent="0.25">
      <c r="A873" s="4">
        <v>41875</v>
      </c>
      <c r="B873" s="20"/>
      <c r="C873" s="20"/>
    </row>
    <row r="874" spans="1:3" x14ac:dyDescent="0.25">
      <c r="A874" s="4">
        <v>41882</v>
      </c>
      <c r="B874" s="20"/>
      <c r="C874" s="20"/>
    </row>
    <row r="875" spans="1:3" x14ac:dyDescent="0.25">
      <c r="A875" s="4">
        <v>41889</v>
      </c>
      <c r="B875" s="20"/>
      <c r="C875" s="20"/>
    </row>
    <row r="876" spans="1:3" x14ac:dyDescent="0.25">
      <c r="A876" s="4">
        <v>41896</v>
      </c>
      <c r="B876" s="20"/>
      <c r="C876" s="20"/>
    </row>
    <row r="877" spans="1:3" x14ac:dyDescent="0.25">
      <c r="A877" s="4">
        <v>41903</v>
      </c>
      <c r="B877" s="20"/>
      <c r="C877" s="20"/>
    </row>
    <row r="878" spans="1:3" x14ac:dyDescent="0.25">
      <c r="A878" s="4">
        <v>41910</v>
      </c>
      <c r="B878" s="20"/>
      <c r="C878" s="20"/>
    </row>
    <row r="879" spans="1:3" x14ac:dyDescent="0.25">
      <c r="A879" s="4">
        <v>41917</v>
      </c>
      <c r="B879" s="20"/>
      <c r="C879" s="20"/>
    </row>
    <row r="880" spans="1:3" x14ac:dyDescent="0.25">
      <c r="A880" s="4">
        <v>41924</v>
      </c>
      <c r="B880" s="20"/>
      <c r="C880" s="20"/>
    </row>
    <row r="881" spans="1:3" x14ac:dyDescent="0.25">
      <c r="A881" s="4">
        <v>41931</v>
      </c>
      <c r="B881" s="20"/>
      <c r="C881" s="20"/>
    </row>
    <row r="882" spans="1:3" x14ac:dyDescent="0.25">
      <c r="A882" s="4">
        <v>41938</v>
      </c>
      <c r="B882" s="20"/>
      <c r="C882" s="20"/>
    </row>
    <row r="883" spans="1:3" x14ac:dyDescent="0.25">
      <c r="A883" s="4">
        <v>41945</v>
      </c>
      <c r="B883" s="20"/>
      <c r="C883" s="20"/>
    </row>
    <row r="884" spans="1:3" x14ac:dyDescent="0.25">
      <c r="A884" s="4">
        <v>41952</v>
      </c>
      <c r="B884" s="20"/>
      <c r="C884" s="20"/>
    </row>
    <row r="885" spans="1:3" x14ac:dyDescent="0.25">
      <c r="A885" s="4">
        <v>41959</v>
      </c>
      <c r="B885" s="20"/>
      <c r="C885" s="20"/>
    </row>
    <row r="886" spans="1:3" x14ac:dyDescent="0.25">
      <c r="A886" s="4">
        <v>41966</v>
      </c>
      <c r="B886" s="20"/>
      <c r="C886" s="20"/>
    </row>
    <row r="887" spans="1:3" x14ac:dyDescent="0.25">
      <c r="A887" s="4">
        <v>41973</v>
      </c>
      <c r="B887" s="20"/>
      <c r="C887" s="20"/>
    </row>
    <row r="888" spans="1:3" x14ac:dyDescent="0.25">
      <c r="A888" s="4">
        <v>41980</v>
      </c>
      <c r="B888" s="20"/>
      <c r="C888" s="20"/>
    </row>
    <row r="889" spans="1:3" x14ac:dyDescent="0.25">
      <c r="A889" s="4">
        <v>41987</v>
      </c>
      <c r="B889" s="20"/>
      <c r="C889" s="20"/>
    </row>
    <row r="890" spans="1:3" x14ac:dyDescent="0.25">
      <c r="A890" s="4">
        <v>41994</v>
      </c>
      <c r="B890" s="20"/>
      <c r="C890" s="20"/>
    </row>
    <row r="891" spans="1:3" x14ac:dyDescent="0.25">
      <c r="A891" s="4">
        <v>42001</v>
      </c>
      <c r="B891" s="20"/>
      <c r="C891" s="20"/>
    </row>
    <row r="892" spans="1:3" x14ac:dyDescent="0.25">
      <c r="A892" s="4">
        <v>42008</v>
      </c>
      <c r="B892" s="20"/>
      <c r="C892" s="20"/>
    </row>
    <row r="893" spans="1:3" x14ac:dyDescent="0.25">
      <c r="A893" s="4">
        <v>42015</v>
      </c>
      <c r="B893" s="20"/>
      <c r="C893" s="20"/>
    </row>
    <row r="894" spans="1:3" x14ac:dyDescent="0.25">
      <c r="A894" s="4">
        <v>42022</v>
      </c>
      <c r="B894" s="20"/>
      <c r="C894" s="20"/>
    </row>
    <row r="895" spans="1:3" x14ac:dyDescent="0.25">
      <c r="A895" s="4">
        <v>42029</v>
      </c>
      <c r="B895" s="20"/>
      <c r="C895" s="20"/>
    </row>
    <row r="896" spans="1:3" x14ac:dyDescent="0.25">
      <c r="A896" s="4">
        <v>42036</v>
      </c>
      <c r="B896" s="20"/>
      <c r="C896" s="20"/>
    </row>
    <row r="897" spans="1:3" x14ac:dyDescent="0.25">
      <c r="A897" s="4">
        <v>42043</v>
      </c>
      <c r="B897" s="20"/>
      <c r="C897" s="20"/>
    </row>
    <row r="898" spans="1:3" x14ac:dyDescent="0.25">
      <c r="A898" s="4">
        <v>42050</v>
      </c>
      <c r="B898" s="20"/>
      <c r="C898" s="20"/>
    </row>
    <row r="899" spans="1:3" x14ac:dyDescent="0.25">
      <c r="A899" s="4">
        <v>42057</v>
      </c>
      <c r="B899" s="20"/>
      <c r="C899" s="20"/>
    </row>
    <row r="900" spans="1:3" x14ac:dyDescent="0.25">
      <c r="A900" s="4">
        <v>42064</v>
      </c>
      <c r="B900" s="20"/>
      <c r="C900" s="20"/>
    </row>
    <row r="901" spans="1:3" x14ac:dyDescent="0.25">
      <c r="A901" s="4">
        <v>42071</v>
      </c>
      <c r="B901" s="20"/>
      <c r="C901" s="20"/>
    </row>
    <row r="902" spans="1:3" x14ac:dyDescent="0.25">
      <c r="A902" s="4">
        <v>42078</v>
      </c>
      <c r="B902" s="20"/>
      <c r="C902" s="20"/>
    </row>
    <row r="903" spans="1:3" x14ac:dyDescent="0.25">
      <c r="A903" s="4">
        <v>42085</v>
      </c>
      <c r="B903" s="20"/>
      <c r="C903" s="20"/>
    </row>
    <row r="904" spans="1:3" x14ac:dyDescent="0.25">
      <c r="A904" s="4">
        <v>42092</v>
      </c>
      <c r="B904" s="20"/>
      <c r="C904" s="20"/>
    </row>
    <row r="905" spans="1:3" x14ac:dyDescent="0.25">
      <c r="A905" s="4">
        <v>42099</v>
      </c>
      <c r="B905" s="20"/>
      <c r="C905" s="20"/>
    </row>
    <row r="906" spans="1:3" x14ac:dyDescent="0.25">
      <c r="A906" s="4">
        <v>42106</v>
      </c>
      <c r="B906" s="20"/>
      <c r="C906" s="20"/>
    </row>
    <row r="907" spans="1:3" x14ac:dyDescent="0.25">
      <c r="A907" s="4">
        <v>42113</v>
      </c>
      <c r="B907" s="20"/>
      <c r="C907" s="20"/>
    </row>
    <row r="908" spans="1:3" x14ac:dyDescent="0.25">
      <c r="A908" s="4">
        <v>42120</v>
      </c>
      <c r="B908" s="20"/>
      <c r="C908" s="20"/>
    </row>
    <row r="909" spans="1:3" x14ac:dyDescent="0.25">
      <c r="A909" s="4">
        <v>42127</v>
      </c>
      <c r="B909" s="20"/>
      <c r="C909" s="20"/>
    </row>
    <row r="910" spans="1:3" x14ac:dyDescent="0.25">
      <c r="A910" s="4">
        <v>42134</v>
      </c>
      <c r="B910" s="20"/>
      <c r="C910" s="20"/>
    </row>
    <row r="911" spans="1:3" x14ac:dyDescent="0.25">
      <c r="A911" s="4">
        <v>42141</v>
      </c>
      <c r="B911" s="20"/>
      <c r="C911" s="20"/>
    </row>
    <row r="912" spans="1:3" x14ac:dyDescent="0.25">
      <c r="A912" s="4">
        <v>42148</v>
      </c>
      <c r="B912" s="20"/>
      <c r="C912" s="20"/>
    </row>
    <row r="913" spans="1:3" x14ac:dyDescent="0.25">
      <c r="A913" s="4">
        <v>42155</v>
      </c>
      <c r="B913" s="20"/>
      <c r="C913" s="20"/>
    </row>
    <row r="914" spans="1:3" x14ac:dyDescent="0.25">
      <c r="A914" s="4">
        <v>42162</v>
      </c>
      <c r="B914" s="20"/>
      <c r="C914" s="20"/>
    </row>
    <row r="915" spans="1:3" x14ac:dyDescent="0.25">
      <c r="A915" s="4">
        <v>42169</v>
      </c>
      <c r="B915" s="20"/>
      <c r="C915" s="20"/>
    </row>
    <row r="916" spans="1:3" x14ac:dyDescent="0.25">
      <c r="A916" s="4">
        <v>42176</v>
      </c>
      <c r="B916" s="20"/>
      <c r="C916" s="20"/>
    </row>
    <row r="917" spans="1:3" x14ac:dyDescent="0.25">
      <c r="A917" s="4">
        <v>42183</v>
      </c>
      <c r="B917" s="20"/>
      <c r="C917" s="20"/>
    </row>
    <row r="918" spans="1:3" x14ac:dyDescent="0.25">
      <c r="A918" s="4">
        <v>42190</v>
      </c>
      <c r="B918" s="20"/>
      <c r="C918" s="20"/>
    </row>
    <row r="919" spans="1:3" x14ac:dyDescent="0.25">
      <c r="A919" s="4">
        <v>42197</v>
      </c>
      <c r="B919" s="20"/>
      <c r="C919" s="20"/>
    </row>
    <row r="920" spans="1:3" x14ac:dyDescent="0.25">
      <c r="A920" s="4">
        <v>42204</v>
      </c>
      <c r="B920" s="20"/>
      <c r="C920" s="20"/>
    </row>
    <row r="921" spans="1:3" x14ac:dyDescent="0.25">
      <c r="A921" s="4">
        <v>42211</v>
      </c>
      <c r="B921" s="20"/>
      <c r="C921" s="20"/>
    </row>
    <row r="922" spans="1:3" x14ac:dyDescent="0.25">
      <c r="A922" s="4">
        <v>42218</v>
      </c>
      <c r="B922" s="20"/>
      <c r="C922" s="20"/>
    </row>
    <row r="923" spans="1:3" x14ac:dyDescent="0.25">
      <c r="A923" s="4">
        <v>42225</v>
      </c>
      <c r="B923" s="20"/>
      <c r="C923" s="20"/>
    </row>
    <row r="924" spans="1:3" x14ac:dyDescent="0.25">
      <c r="A924" s="4">
        <v>42232</v>
      </c>
      <c r="B924" s="20"/>
      <c r="C924" s="20"/>
    </row>
    <row r="925" spans="1:3" x14ac:dyDescent="0.25">
      <c r="A925" s="4">
        <v>42239</v>
      </c>
      <c r="B925" s="20"/>
      <c r="C925" s="20"/>
    </row>
    <row r="926" spans="1:3" x14ac:dyDescent="0.25">
      <c r="A926" s="4">
        <v>42246</v>
      </c>
      <c r="B926" s="20"/>
      <c r="C926" s="20"/>
    </row>
    <row r="927" spans="1:3" x14ac:dyDescent="0.25">
      <c r="A927" s="4">
        <v>42253</v>
      </c>
      <c r="B927" s="20"/>
      <c r="C927" s="20"/>
    </row>
    <row r="928" spans="1:3" x14ac:dyDescent="0.25">
      <c r="A928" s="4">
        <v>42260</v>
      </c>
      <c r="B928" s="20"/>
      <c r="C928" s="20"/>
    </row>
    <row r="929" spans="1:3" x14ac:dyDescent="0.25">
      <c r="A929" s="4">
        <v>42267</v>
      </c>
      <c r="B929" s="20"/>
      <c r="C929" s="20"/>
    </row>
    <row r="930" spans="1:3" x14ac:dyDescent="0.25">
      <c r="A930" s="4">
        <v>42274</v>
      </c>
      <c r="B930" s="20"/>
      <c r="C930" s="20"/>
    </row>
    <row r="931" spans="1:3" x14ac:dyDescent="0.25">
      <c r="A931" s="4">
        <v>42281</v>
      </c>
      <c r="B931" s="20"/>
      <c r="C931" s="20"/>
    </row>
    <row r="932" spans="1:3" x14ac:dyDescent="0.25">
      <c r="A932" s="4">
        <v>42288</v>
      </c>
      <c r="B932" s="20"/>
      <c r="C932" s="20"/>
    </row>
    <row r="933" spans="1:3" x14ac:dyDescent="0.25">
      <c r="A933" s="4">
        <v>42295</v>
      </c>
      <c r="B933" s="20"/>
      <c r="C933" s="20"/>
    </row>
    <row r="934" spans="1:3" x14ac:dyDescent="0.25">
      <c r="A934" s="4">
        <v>42302</v>
      </c>
      <c r="B934" s="20"/>
      <c r="C934" s="20"/>
    </row>
    <row r="935" spans="1:3" x14ac:dyDescent="0.25">
      <c r="A935" s="4">
        <v>42309</v>
      </c>
      <c r="B935" s="20"/>
      <c r="C935" s="20"/>
    </row>
    <row r="936" spans="1:3" x14ac:dyDescent="0.25">
      <c r="A936" s="4">
        <v>42316</v>
      </c>
      <c r="B936" s="20"/>
      <c r="C936" s="20"/>
    </row>
    <row r="937" spans="1:3" x14ac:dyDescent="0.25">
      <c r="A937" s="4">
        <v>42323</v>
      </c>
      <c r="B937" s="20"/>
      <c r="C937" s="20"/>
    </row>
    <row r="938" spans="1:3" x14ac:dyDescent="0.25">
      <c r="A938" s="4">
        <v>42330</v>
      </c>
      <c r="B938" s="20"/>
      <c r="C938" s="20"/>
    </row>
    <row r="939" spans="1:3" x14ac:dyDescent="0.25">
      <c r="A939" s="4">
        <v>42337</v>
      </c>
      <c r="B939" s="20"/>
      <c r="C939" s="20"/>
    </row>
    <row r="940" spans="1:3" x14ac:dyDescent="0.25">
      <c r="A940" s="4">
        <v>42344</v>
      </c>
      <c r="B940" s="20"/>
      <c r="C940" s="20"/>
    </row>
    <row r="941" spans="1:3" x14ac:dyDescent="0.25">
      <c r="A941" s="4">
        <v>42351</v>
      </c>
      <c r="B941" s="20"/>
      <c r="C941" s="20"/>
    </row>
    <row r="942" spans="1:3" x14ac:dyDescent="0.25">
      <c r="A942" s="4">
        <v>42358</v>
      </c>
      <c r="B942" s="20"/>
      <c r="C942" s="20"/>
    </row>
    <row r="943" spans="1:3" x14ac:dyDescent="0.25">
      <c r="A943" s="4">
        <v>42365</v>
      </c>
      <c r="B943" s="20"/>
      <c r="C943" s="20"/>
    </row>
    <row r="944" spans="1:3" x14ac:dyDescent="0.25">
      <c r="A944" s="4">
        <v>42372</v>
      </c>
      <c r="B944" s="20"/>
      <c r="C944" s="20"/>
    </row>
    <row r="945" spans="1:3" x14ac:dyDescent="0.25">
      <c r="A945" s="4">
        <v>42379</v>
      </c>
      <c r="B945" s="20"/>
      <c r="C945" s="20"/>
    </row>
    <row r="946" spans="1:3" x14ac:dyDescent="0.25">
      <c r="A946" s="4">
        <v>42386</v>
      </c>
      <c r="B946" s="20"/>
      <c r="C946" s="20"/>
    </row>
    <row r="947" spans="1:3" x14ac:dyDescent="0.25">
      <c r="A947" s="4">
        <v>42393</v>
      </c>
      <c r="B947" s="20"/>
      <c r="C947" s="20"/>
    </row>
    <row r="948" spans="1:3" x14ac:dyDescent="0.25">
      <c r="A948" s="4">
        <v>42400</v>
      </c>
      <c r="B948" s="20"/>
      <c r="C948" s="20"/>
    </row>
    <row r="949" spans="1:3" x14ac:dyDescent="0.25">
      <c r="A949" s="4">
        <v>42407</v>
      </c>
      <c r="B949" s="20"/>
      <c r="C949" s="20"/>
    </row>
    <row r="950" spans="1:3" x14ac:dyDescent="0.25">
      <c r="A950" s="4">
        <v>42414</v>
      </c>
      <c r="B950" s="20"/>
      <c r="C950" s="20"/>
    </row>
    <row r="951" spans="1:3" x14ac:dyDescent="0.25">
      <c r="A951" s="4">
        <v>42421</v>
      </c>
      <c r="B951" s="20"/>
      <c r="C951" s="20"/>
    </row>
    <row r="952" spans="1:3" x14ac:dyDescent="0.25">
      <c r="A952" s="4">
        <v>42428</v>
      </c>
      <c r="B952" s="20"/>
      <c r="C952" s="20"/>
    </row>
    <row r="953" spans="1:3" x14ac:dyDescent="0.25">
      <c r="A953" s="4">
        <v>42435</v>
      </c>
      <c r="B953" s="20"/>
      <c r="C953" s="20"/>
    </row>
    <row r="954" spans="1:3" x14ac:dyDescent="0.25">
      <c r="A954" s="4">
        <v>42442</v>
      </c>
      <c r="B954" s="20"/>
      <c r="C954" s="20"/>
    </row>
    <row r="955" spans="1:3" x14ac:dyDescent="0.25">
      <c r="A955" s="4">
        <v>42449</v>
      </c>
      <c r="B955" s="20"/>
      <c r="C955" s="20"/>
    </row>
    <row r="956" spans="1:3" x14ac:dyDescent="0.25">
      <c r="A956" s="4">
        <v>42456</v>
      </c>
      <c r="B956" s="20"/>
      <c r="C956" s="20"/>
    </row>
    <row r="957" spans="1:3" x14ac:dyDescent="0.25">
      <c r="A957" s="4">
        <v>42463</v>
      </c>
      <c r="B957" s="20"/>
      <c r="C957" s="20"/>
    </row>
    <row r="958" spans="1:3" x14ac:dyDescent="0.25">
      <c r="A958" s="4">
        <v>42470</v>
      </c>
      <c r="B958" s="20"/>
      <c r="C958" s="20"/>
    </row>
    <row r="959" spans="1:3" x14ac:dyDescent="0.25">
      <c r="A959" s="4">
        <v>42477</v>
      </c>
      <c r="B959" s="20"/>
      <c r="C959" s="20"/>
    </row>
    <row r="960" spans="1:3" x14ac:dyDescent="0.25">
      <c r="A960" s="4">
        <v>42484</v>
      </c>
      <c r="B960" s="20"/>
      <c r="C960" s="20"/>
    </row>
    <row r="961" spans="1:3" x14ac:dyDescent="0.25">
      <c r="A961" s="4">
        <v>42491</v>
      </c>
      <c r="B961" s="20"/>
      <c r="C961" s="20"/>
    </row>
    <row r="962" spans="1:3" x14ac:dyDescent="0.25">
      <c r="A962" s="4">
        <v>42498</v>
      </c>
      <c r="B962" s="20"/>
      <c r="C962" s="20"/>
    </row>
    <row r="963" spans="1:3" x14ac:dyDescent="0.25">
      <c r="A963" s="4">
        <v>42505</v>
      </c>
      <c r="B963" s="20"/>
      <c r="C963" s="20"/>
    </row>
    <row r="964" spans="1:3" x14ac:dyDescent="0.25">
      <c r="A964" s="4">
        <v>42512</v>
      </c>
      <c r="B964" s="20"/>
      <c r="C964" s="20"/>
    </row>
    <row r="965" spans="1:3" x14ac:dyDescent="0.25">
      <c r="A965" s="4">
        <v>42519</v>
      </c>
      <c r="B965" s="20"/>
      <c r="C965" s="20"/>
    </row>
    <row r="966" spans="1:3" x14ac:dyDescent="0.25">
      <c r="A966" s="4">
        <v>42526</v>
      </c>
      <c r="B966" s="20"/>
      <c r="C966" s="20"/>
    </row>
    <row r="967" spans="1:3" x14ac:dyDescent="0.25">
      <c r="A967" s="4">
        <v>42533</v>
      </c>
      <c r="B967" s="20"/>
      <c r="C967" s="20"/>
    </row>
    <row r="968" spans="1:3" x14ac:dyDescent="0.25">
      <c r="A968" s="4">
        <v>42540</v>
      </c>
      <c r="B968" s="20"/>
      <c r="C968" s="20"/>
    </row>
    <row r="969" spans="1:3" x14ac:dyDescent="0.25">
      <c r="A969" s="4">
        <v>42547</v>
      </c>
      <c r="B969" s="20"/>
      <c r="C969" s="20"/>
    </row>
    <row r="970" spans="1:3" x14ac:dyDescent="0.25">
      <c r="A970" s="4">
        <v>42554</v>
      </c>
      <c r="B970" s="20"/>
      <c r="C970" s="20"/>
    </row>
    <row r="971" spans="1:3" x14ac:dyDescent="0.25">
      <c r="A971" s="4">
        <v>42561</v>
      </c>
      <c r="B971" s="20"/>
      <c r="C971" s="20"/>
    </row>
    <row r="972" spans="1:3" x14ac:dyDescent="0.25">
      <c r="A972" s="4">
        <v>42568</v>
      </c>
      <c r="B972" s="20"/>
      <c r="C972" s="20"/>
    </row>
    <row r="973" spans="1:3" x14ac:dyDescent="0.25">
      <c r="A973" s="4">
        <v>42575</v>
      </c>
      <c r="B973" s="20"/>
      <c r="C973" s="20"/>
    </row>
    <row r="974" spans="1:3" x14ac:dyDescent="0.25">
      <c r="A974" s="4">
        <v>42582</v>
      </c>
      <c r="B974" s="20"/>
      <c r="C974" s="20"/>
    </row>
    <row r="975" spans="1:3" x14ac:dyDescent="0.25">
      <c r="A975" s="4">
        <v>42589</v>
      </c>
      <c r="B975" s="20"/>
      <c r="C975" s="20"/>
    </row>
    <row r="976" spans="1:3" x14ac:dyDescent="0.25">
      <c r="A976" s="4">
        <v>42596</v>
      </c>
      <c r="B976" s="20"/>
      <c r="C976" s="20"/>
    </row>
    <row r="977" spans="1:3" x14ac:dyDescent="0.25">
      <c r="A977" s="4">
        <v>42603</v>
      </c>
      <c r="B977" s="20"/>
      <c r="C977" s="20"/>
    </row>
    <row r="978" spans="1:3" x14ac:dyDescent="0.25">
      <c r="A978" s="4">
        <v>42610</v>
      </c>
      <c r="B978" s="20"/>
      <c r="C978" s="20"/>
    </row>
    <row r="979" spans="1:3" x14ac:dyDescent="0.25">
      <c r="A979" s="4">
        <v>42617</v>
      </c>
      <c r="B979" s="20"/>
      <c r="C979" s="20"/>
    </row>
    <row r="980" spans="1:3" x14ac:dyDescent="0.25">
      <c r="A980" s="4">
        <v>42624</v>
      </c>
      <c r="B980" s="20"/>
      <c r="C980" s="20"/>
    </row>
    <row r="981" spans="1:3" x14ac:dyDescent="0.25">
      <c r="A981" s="4">
        <v>42631</v>
      </c>
      <c r="B981" s="20"/>
      <c r="C981" s="20"/>
    </row>
    <row r="982" spans="1:3" x14ac:dyDescent="0.25">
      <c r="A982" s="4">
        <v>42638</v>
      </c>
      <c r="B982" s="20"/>
      <c r="C982" s="20"/>
    </row>
    <row r="983" spans="1:3" x14ac:dyDescent="0.25">
      <c r="A983" s="4">
        <v>42645</v>
      </c>
      <c r="B983" s="20"/>
      <c r="C983" s="20"/>
    </row>
    <row r="984" spans="1:3" x14ac:dyDescent="0.25">
      <c r="A984" s="4">
        <v>42652</v>
      </c>
      <c r="B984" s="20"/>
      <c r="C984" s="20"/>
    </row>
    <row r="985" spans="1:3" x14ac:dyDescent="0.25">
      <c r="A985" s="4">
        <v>42659</v>
      </c>
      <c r="B985" s="20"/>
      <c r="C985" s="20"/>
    </row>
    <row r="986" spans="1:3" x14ac:dyDescent="0.25">
      <c r="A986" s="4">
        <v>42666</v>
      </c>
      <c r="B986" s="20"/>
      <c r="C986" s="20"/>
    </row>
    <row r="987" spans="1:3" x14ac:dyDescent="0.25">
      <c r="A987" s="4">
        <v>42673</v>
      </c>
      <c r="B987" s="20"/>
      <c r="C987" s="20"/>
    </row>
    <row r="988" spans="1:3" x14ac:dyDescent="0.25">
      <c r="A988" s="4">
        <v>42680</v>
      </c>
      <c r="B988" s="20"/>
      <c r="C988" s="20"/>
    </row>
    <row r="989" spans="1:3" x14ac:dyDescent="0.25">
      <c r="A989" s="4">
        <v>42687</v>
      </c>
      <c r="B989" s="20"/>
      <c r="C989" s="20"/>
    </row>
    <row r="990" spans="1:3" x14ac:dyDescent="0.25">
      <c r="A990" s="4">
        <v>42694</v>
      </c>
      <c r="B990" s="20"/>
      <c r="C990" s="20"/>
    </row>
    <row r="991" spans="1:3" x14ac:dyDescent="0.25">
      <c r="A991" s="4">
        <v>42701</v>
      </c>
      <c r="B991" s="20"/>
      <c r="C991" s="20"/>
    </row>
    <row r="992" spans="1:3" x14ac:dyDescent="0.25">
      <c r="A992" s="4">
        <v>42708</v>
      </c>
      <c r="B992" s="20"/>
      <c r="C992" s="20"/>
    </row>
    <row r="993" spans="1:3" x14ac:dyDescent="0.25">
      <c r="A993" s="4">
        <v>42715</v>
      </c>
      <c r="B993" s="20"/>
      <c r="C993" s="20"/>
    </row>
    <row r="994" spans="1:3" x14ac:dyDescent="0.25">
      <c r="A994" s="4">
        <v>42722</v>
      </c>
      <c r="B994" s="20"/>
      <c r="C994" s="20"/>
    </row>
    <row r="995" spans="1:3" x14ac:dyDescent="0.25">
      <c r="A995" s="4">
        <v>42729</v>
      </c>
      <c r="B995" s="20"/>
      <c r="C995" s="20"/>
    </row>
    <row r="996" spans="1:3" x14ac:dyDescent="0.25">
      <c r="A996" s="4">
        <v>42736</v>
      </c>
      <c r="B996" s="20"/>
      <c r="C996" s="20"/>
    </row>
    <row r="997" spans="1:3" x14ac:dyDescent="0.25">
      <c r="A997" s="4">
        <v>42743</v>
      </c>
      <c r="B997" s="20"/>
      <c r="C997" s="20"/>
    </row>
    <row r="998" spans="1:3" x14ac:dyDescent="0.25">
      <c r="A998" s="4">
        <v>42750</v>
      </c>
      <c r="B998" s="20"/>
      <c r="C998" s="20"/>
    </row>
    <row r="999" spans="1:3" x14ac:dyDescent="0.25">
      <c r="A999" s="4">
        <v>42757</v>
      </c>
      <c r="B999" s="20"/>
      <c r="C999" s="20"/>
    </row>
    <row r="1000" spans="1:3" x14ac:dyDescent="0.25">
      <c r="A1000" s="4">
        <v>42764</v>
      </c>
      <c r="B1000" s="20"/>
      <c r="C1000" s="20"/>
    </row>
    <row r="1001" spans="1:3" x14ac:dyDescent="0.25">
      <c r="A1001" s="4">
        <v>42771</v>
      </c>
      <c r="B1001" s="20"/>
      <c r="C1001" s="20"/>
    </row>
    <row r="1002" spans="1:3" x14ac:dyDescent="0.25">
      <c r="A1002" s="4">
        <v>42778</v>
      </c>
      <c r="B1002" s="20"/>
      <c r="C1002" s="20"/>
    </row>
    <row r="1003" spans="1:3" x14ac:dyDescent="0.25">
      <c r="A1003" s="4">
        <v>42785</v>
      </c>
      <c r="B1003" s="20"/>
      <c r="C1003" s="20"/>
    </row>
    <row r="1004" spans="1:3" x14ac:dyDescent="0.25">
      <c r="A1004" s="4">
        <v>42792</v>
      </c>
      <c r="B1004" s="20"/>
      <c r="C1004" s="20"/>
    </row>
    <row r="1005" spans="1:3" x14ac:dyDescent="0.25">
      <c r="A1005" s="4">
        <v>42799</v>
      </c>
      <c r="B1005" s="20"/>
      <c r="C1005" s="20"/>
    </row>
    <row r="1006" spans="1:3" x14ac:dyDescent="0.25">
      <c r="A1006" s="4">
        <v>42806</v>
      </c>
      <c r="B1006" s="20"/>
      <c r="C1006" s="20"/>
    </row>
    <row r="1007" spans="1:3" x14ac:dyDescent="0.25">
      <c r="A1007" s="4">
        <v>42813</v>
      </c>
      <c r="B1007" s="20"/>
      <c r="C1007" s="20"/>
    </row>
    <row r="1008" spans="1:3" x14ac:dyDescent="0.25">
      <c r="A1008" s="4">
        <v>42820</v>
      </c>
      <c r="B1008" s="20"/>
      <c r="C1008" s="20"/>
    </row>
    <row r="1009" spans="1:3" x14ac:dyDescent="0.25">
      <c r="A1009" s="4">
        <v>42827</v>
      </c>
      <c r="B1009" s="20"/>
      <c r="C1009" s="20"/>
    </row>
    <row r="1010" spans="1:3" x14ac:dyDescent="0.25">
      <c r="A1010" s="4">
        <v>42834</v>
      </c>
      <c r="B1010" s="20"/>
      <c r="C1010" s="20"/>
    </row>
    <row r="1011" spans="1:3" x14ac:dyDescent="0.25">
      <c r="A1011" s="4">
        <v>42841</v>
      </c>
      <c r="B1011" s="20"/>
      <c r="C1011" s="20"/>
    </row>
    <row r="1012" spans="1:3" x14ac:dyDescent="0.25">
      <c r="A1012" s="4">
        <v>42848</v>
      </c>
      <c r="B1012" s="20"/>
      <c r="C1012" s="20"/>
    </row>
    <row r="1013" spans="1:3" x14ac:dyDescent="0.25">
      <c r="A1013" s="4">
        <v>42855</v>
      </c>
      <c r="B1013" s="20"/>
      <c r="C1013" s="20"/>
    </row>
    <row r="1014" spans="1:3" x14ac:dyDescent="0.25">
      <c r="A1014" s="4">
        <v>42862</v>
      </c>
      <c r="B1014" s="20"/>
      <c r="C1014" s="20"/>
    </row>
    <row r="1015" spans="1:3" x14ac:dyDescent="0.25">
      <c r="A1015" s="4">
        <v>42869</v>
      </c>
      <c r="B1015" s="20"/>
      <c r="C1015" s="20"/>
    </row>
    <row r="1016" spans="1:3" x14ac:dyDescent="0.25">
      <c r="A1016" s="4">
        <v>42876</v>
      </c>
      <c r="B1016" s="20"/>
      <c r="C1016" s="20"/>
    </row>
    <row r="1017" spans="1:3" x14ac:dyDescent="0.25">
      <c r="A1017" s="4">
        <v>42883</v>
      </c>
      <c r="B1017" s="20"/>
      <c r="C1017" s="20"/>
    </row>
    <row r="1018" spans="1:3" x14ac:dyDescent="0.25">
      <c r="A1018" s="4">
        <v>42890</v>
      </c>
      <c r="B1018" s="20"/>
      <c r="C1018" s="20"/>
    </row>
    <row r="1019" spans="1:3" x14ac:dyDescent="0.25">
      <c r="A1019" s="4">
        <v>42897</v>
      </c>
      <c r="B1019" s="20"/>
      <c r="C1019" s="20"/>
    </row>
    <row r="1020" spans="1:3" x14ac:dyDescent="0.25">
      <c r="A1020" s="4">
        <v>42904</v>
      </c>
      <c r="B1020" s="20"/>
      <c r="C1020" s="20"/>
    </row>
    <row r="1021" spans="1:3" x14ac:dyDescent="0.25">
      <c r="A1021" s="4">
        <v>42911</v>
      </c>
      <c r="B1021" s="20"/>
      <c r="C1021" s="20"/>
    </row>
    <row r="1022" spans="1:3" x14ac:dyDescent="0.25">
      <c r="A1022" s="4">
        <v>42918</v>
      </c>
      <c r="B1022" s="20"/>
      <c r="C1022" s="20"/>
    </row>
    <row r="1023" spans="1:3" x14ac:dyDescent="0.25">
      <c r="A1023" s="4">
        <v>42925</v>
      </c>
      <c r="B1023" s="20"/>
      <c r="C1023" s="20"/>
    </row>
    <row r="1024" spans="1:3" x14ac:dyDescent="0.25">
      <c r="A1024" s="4">
        <v>42932</v>
      </c>
      <c r="B1024" s="20"/>
      <c r="C1024" s="20"/>
    </row>
    <row r="1025" spans="1:3" x14ac:dyDescent="0.25">
      <c r="A1025" s="4">
        <v>42939</v>
      </c>
      <c r="B1025" s="20"/>
      <c r="C1025" s="20"/>
    </row>
    <row r="1026" spans="1:3" x14ac:dyDescent="0.25">
      <c r="A1026" s="4">
        <v>42946</v>
      </c>
      <c r="B1026" s="20"/>
      <c r="C1026" s="20"/>
    </row>
    <row r="1027" spans="1:3" x14ac:dyDescent="0.25">
      <c r="A1027" s="4">
        <v>42953</v>
      </c>
      <c r="B1027" s="20"/>
      <c r="C1027" s="20"/>
    </row>
    <row r="1028" spans="1:3" x14ac:dyDescent="0.25">
      <c r="A1028" s="4">
        <v>42960</v>
      </c>
      <c r="B1028" s="20"/>
      <c r="C1028" s="20"/>
    </row>
    <row r="1029" spans="1:3" x14ac:dyDescent="0.25">
      <c r="A1029" s="4">
        <v>42967</v>
      </c>
      <c r="B1029" s="20"/>
      <c r="C1029" s="20"/>
    </row>
    <row r="1030" spans="1:3" x14ac:dyDescent="0.25">
      <c r="A1030" s="4">
        <v>42974</v>
      </c>
      <c r="B1030" s="20"/>
      <c r="C1030" s="20"/>
    </row>
    <row r="1031" spans="1:3" x14ac:dyDescent="0.25">
      <c r="A1031" s="4">
        <v>42981</v>
      </c>
      <c r="B1031" s="20"/>
      <c r="C1031" s="20"/>
    </row>
    <row r="1032" spans="1:3" x14ac:dyDescent="0.25">
      <c r="A1032" s="4">
        <v>42988</v>
      </c>
      <c r="B1032" s="20"/>
      <c r="C1032" s="20"/>
    </row>
    <row r="1033" spans="1:3" x14ac:dyDescent="0.25">
      <c r="A1033" s="4">
        <v>42995</v>
      </c>
      <c r="B1033" s="20"/>
      <c r="C1033" s="20"/>
    </row>
    <row r="1034" spans="1:3" x14ac:dyDescent="0.25">
      <c r="A1034" s="4">
        <v>43002</v>
      </c>
      <c r="B1034" s="20"/>
      <c r="C1034" s="20"/>
    </row>
    <row r="1035" spans="1:3" x14ac:dyDescent="0.25">
      <c r="A1035" s="4">
        <v>43009</v>
      </c>
      <c r="B1035" s="20"/>
      <c r="C1035" s="20"/>
    </row>
    <row r="1036" spans="1:3" x14ac:dyDescent="0.25">
      <c r="A1036" s="4">
        <v>43016</v>
      </c>
      <c r="B1036" s="20"/>
      <c r="C1036" s="20"/>
    </row>
    <row r="1037" spans="1:3" x14ac:dyDescent="0.25">
      <c r="A1037" s="4">
        <v>43023</v>
      </c>
      <c r="B1037" s="20"/>
      <c r="C1037" s="20"/>
    </row>
    <row r="1038" spans="1:3" x14ac:dyDescent="0.25">
      <c r="A1038" s="4">
        <v>43030</v>
      </c>
      <c r="B1038" s="20"/>
      <c r="C1038" s="20"/>
    </row>
    <row r="1039" spans="1:3" x14ac:dyDescent="0.25">
      <c r="A1039" s="4">
        <v>43037</v>
      </c>
      <c r="B1039" s="20"/>
      <c r="C1039" s="20"/>
    </row>
    <row r="1040" spans="1:3" x14ac:dyDescent="0.25">
      <c r="A1040" s="4">
        <v>43044</v>
      </c>
      <c r="B1040" s="20"/>
      <c r="C1040" s="20"/>
    </row>
    <row r="1041" spans="1:3" x14ac:dyDescent="0.25">
      <c r="A1041" s="4">
        <v>43051</v>
      </c>
      <c r="B1041" s="20"/>
      <c r="C1041" s="20"/>
    </row>
    <row r="1042" spans="1:3" x14ac:dyDescent="0.25">
      <c r="A1042" s="4">
        <v>43058</v>
      </c>
      <c r="B1042" s="20"/>
      <c r="C1042" s="20"/>
    </row>
    <row r="1043" spans="1:3" x14ac:dyDescent="0.25">
      <c r="A1043" s="4">
        <v>43065</v>
      </c>
      <c r="B1043" s="20"/>
      <c r="C1043" s="20"/>
    </row>
    <row r="1044" spans="1:3" x14ac:dyDescent="0.25">
      <c r="A1044" s="4">
        <v>43072</v>
      </c>
      <c r="B1044" s="20"/>
      <c r="C1044" s="20"/>
    </row>
    <row r="1045" spans="1:3" x14ac:dyDescent="0.25">
      <c r="A1045" s="4">
        <v>43079</v>
      </c>
      <c r="B1045" s="20"/>
      <c r="C1045" s="20"/>
    </row>
    <row r="1046" spans="1:3" x14ac:dyDescent="0.25">
      <c r="A1046" s="4">
        <v>43086</v>
      </c>
      <c r="B1046" s="20"/>
      <c r="C1046" s="20"/>
    </row>
    <row r="1047" spans="1:3" x14ac:dyDescent="0.25">
      <c r="A1047" s="4">
        <v>43093</v>
      </c>
      <c r="B1047" s="20"/>
      <c r="C1047" s="20"/>
    </row>
    <row r="1048" spans="1:3" x14ac:dyDescent="0.25">
      <c r="A1048" s="4">
        <v>43100</v>
      </c>
      <c r="B1048" s="20"/>
      <c r="C1048" s="20"/>
    </row>
    <row r="1049" spans="1:3" x14ac:dyDescent="0.25">
      <c r="A1049" s="4">
        <v>43107</v>
      </c>
      <c r="B1049" s="20"/>
      <c r="C1049" s="20"/>
    </row>
    <row r="1050" spans="1:3" x14ac:dyDescent="0.25">
      <c r="A1050" s="4">
        <v>43114</v>
      </c>
      <c r="B1050" s="20"/>
      <c r="C1050" s="20"/>
    </row>
    <row r="1051" spans="1:3" x14ac:dyDescent="0.25">
      <c r="A1051" s="4">
        <v>43121</v>
      </c>
      <c r="B1051" s="20"/>
      <c r="C1051" s="20"/>
    </row>
    <row r="1052" spans="1:3" x14ac:dyDescent="0.25">
      <c r="A1052" s="4">
        <v>43128</v>
      </c>
      <c r="B1052" s="20"/>
      <c r="C1052" s="20"/>
    </row>
    <row r="1053" spans="1:3" x14ac:dyDescent="0.25">
      <c r="A1053" s="4">
        <v>43135</v>
      </c>
      <c r="B1053" s="20"/>
      <c r="C1053" s="20"/>
    </row>
    <row r="1054" spans="1:3" x14ac:dyDescent="0.25">
      <c r="A1054" s="4">
        <v>43142</v>
      </c>
      <c r="B1054" s="20"/>
      <c r="C1054" s="20"/>
    </row>
    <row r="1055" spans="1:3" x14ac:dyDescent="0.25">
      <c r="A1055" s="4">
        <v>43149</v>
      </c>
      <c r="B1055" s="20"/>
      <c r="C1055" s="20"/>
    </row>
    <row r="1056" spans="1:3" x14ac:dyDescent="0.25">
      <c r="A1056" s="4">
        <v>43156</v>
      </c>
      <c r="B1056" s="20"/>
      <c r="C1056" s="20"/>
    </row>
    <row r="1057" spans="1:3" x14ac:dyDescent="0.25">
      <c r="A1057" s="4">
        <v>43163</v>
      </c>
      <c r="B1057" s="20"/>
      <c r="C1057" s="20"/>
    </row>
    <row r="1058" spans="1:3" x14ac:dyDescent="0.25">
      <c r="A1058" s="4">
        <v>43170</v>
      </c>
      <c r="B1058" s="20"/>
      <c r="C1058" s="20"/>
    </row>
    <row r="1059" spans="1:3" x14ac:dyDescent="0.25">
      <c r="A1059" s="4">
        <v>43177</v>
      </c>
      <c r="B1059" s="20"/>
      <c r="C1059" s="20"/>
    </row>
    <row r="1060" spans="1:3" x14ac:dyDescent="0.25">
      <c r="A1060" s="4">
        <v>43184</v>
      </c>
      <c r="B1060" s="20"/>
      <c r="C1060" s="20"/>
    </row>
    <row r="1061" spans="1:3" x14ac:dyDescent="0.25">
      <c r="A1061" s="4">
        <v>43191</v>
      </c>
      <c r="B1061" s="20"/>
      <c r="C1061" s="20"/>
    </row>
    <row r="1062" spans="1:3" x14ac:dyDescent="0.25">
      <c r="A1062" s="4">
        <v>43198</v>
      </c>
      <c r="B1062" s="20"/>
      <c r="C1062" s="20"/>
    </row>
    <row r="1063" spans="1:3" x14ac:dyDescent="0.25">
      <c r="A1063" s="4">
        <v>43205</v>
      </c>
      <c r="B1063" s="20"/>
      <c r="C1063" s="20"/>
    </row>
    <row r="1064" spans="1:3" x14ac:dyDescent="0.25">
      <c r="A1064" s="4">
        <v>43212</v>
      </c>
      <c r="B1064" s="20"/>
      <c r="C1064" s="20"/>
    </row>
    <row r="1065" spans="1:3" x14ac:dyDescent="0.25">
      <c r="A1065" s="4">
        <v>43219</v>
      </c>
      <c r="B1065" s="20"/>
      <c r="C1065" s="20"/>
    </row>
    <row r="1066" spans="1:3" x14ac:dyDescent="0.25">
      <c r="A1066" s="4">
        <v>43226</v>
      </c>
      <c r="B1066" s="20"/>
      <c r="C1066" s="20"/>
    </row>
    <row r="1067" spans="1:3" x14ac:dyDescent="0.25">
      <c r="A1067" s="4">
        <v>43233</v>
      </c>
      <c r="B1067" s="20"/>
      <c r="C1067" s="20"/>
    </row>
    <row r="1068" spans="1:3" x14ac:dyDescent="0.25">
      <c r="A1068" s="4">
        <v>43240</v>
      </c>
      <c r="B1068" s="20"/>
      <c r="C1068" s="20"/>
    </row>
    <row r="1069" spans="1:3" x14ac:dyDescent="0.25">
      <c r="A1069" s="4">
        <v>43247</v>
      </c>
      <c r="B1069" s="20"/>
      <c r="C1069" s="20"/>
    </row>
    <row r="1070" spans="1:3" x14ac:dyDescent="0.25">
      <c r="A1070" s="4">
        <v>43254</v>
      </c>
      <c r="B1070" s="20"/>
      <c r="C1070" s="20"/>
    </row>
    <row r="1071" spans="1:3" x14ac:dyDescent="0.25">
      <c r="A1071" s="4">
        <v>43261</v>
      </c>
      <c r="B1071" s="20"/>
      <c r="C1071" s="20"/>
    </row>
    <row r="1072" spans="1:3" x14ac:dyDescent="0.25">
      <c r="A1072" s="4">
        <v>43268</v>
      </c>
      <c r="B1072" s="20"/>
      <c r="C1072" s="20"/>
    </row>
    <row r="1073" spans="1:3" x14ac:dyDescent="0.25">
      <c r="A1073" s="4">
        <v>43275</v>
      </c>
      <c r="B1073" s="20"/>
      <c r="C1073" s="20"/>
    </row>
    <row r="1074" spans="1:3" x14ac:dyDescent="0.25">
      <c r="A1074" s="4">
        <v>43282</v>
      </c>
      <c r="B1074" s="20"/>
      <c r="C1074" s="20"/>
    </row>
    <row r="1075" spans="1:3" x14ac:dyDescent="0.25">
      <c r="A1075" s="4">
        <v>43289</v>
      </c>
      <c r="B1075" s="20"/>
      <c r="C1075" s="20"/>
    </row>
    <row r="1076" spans="1:3" x14ac:dyDescent="0.25">
      <c r="A1076" s="4">
        <v>43296</v>
      </c>
      <c r="B1076" s="20"/>
      <c r="C1076" s="20"/>
    </row>
    <row r="1077" spans="1:3" x14ac:dyDescent="0.25">
      <c r="A1077" s="4">
        <v>43303</v>
      </c>
      <c r="B1077" s="20"/>
      <c r="C1077" s="20"/>
    </row>
    <row r="1078" spans="1:3" x14ac:dyDescent="0.25">
      <c r="A1078" s="4">
        <v>43310</v>
      </c>
      <c r="B1078" s="20"/>
      <c r="C1078" s="20"/>
    </row>
    <row r="1079" spans="1:3" x14ac:dyDescent="0.25">
      <c r="A1079" s="4">
        <v>43317</v>
      </c>
      <c r="B1079" s="20"/>
      <c r="C1079" s="20"/>
    </row>
    <row r="1080" spans="1:3" x14ac:dyDescent="0.25">
      <c r="A1080" s="4">
        <v>43324</v>
      </c>
      <c r="B1080" s="20"/>
      <c r="C1080" s="20"/>
    </row>
    <row r="1081" spans="1:3" x14ac:dyDescent="0.25">
      <c r="A1081" s="4">
        <v>43331</v>
      </c>
      <c r="B1081" s="20"/>
      <c r="C1081" s="20"/>
    </row>
    <row r="1082" spans="1:3" x14ac:dyDescent="0.25">
      <c r="A1082" s="4">
        <v>43338</v>
      </c>
      <c r="B1082" s="20"/>
      <c r="C1082" s="20"/>
    </row>
    <row r="1083" spans="1:3" x14ac:dyDescent="0.25">
      <c r="A1083" s="4">
        <v>43345</v>
      </c>
      <c r="B1083" s="20"/>
      <c r="C1083" s="20"/>
    </row>
    <row r="1084" spans="1:3" x14ac:dyDescent="0.25">
      <c r="A1084" s="4">
        <v>43352</v>
      </c>
      <c r="B1084" s="20"/>
      <c r="C1084" s="20"/>
    </row>
    <row r="1085" spans="1:3" x14ac:dyDescent="0.25">
      <c r="A1085" s="4">
        <v>43359</v>
      </c>
      <c r="B1085" s="20"/>
      <c r="C1085" s="20"/>
    </row>
    <row r="1086" spans="1:3" x14ac:dyDescent="0.25">
      <c r="A1086" s="4">
        <v>43366</v>
      </c>
      <c r="B1086" s="20"/>
      <c r="C1086" s="20"/>
    </row>
    <row r="1087" spans="1:3" x14ac:dyDescent="0.25">
      <c r="A1087" s="4">
        <v>43373</v>
      </c>
      <c r="B1087" s="20"/>
      <c r="C1087" s="20"/>
    </row>
    <row r="1088" spans="1:3" x14ac:dyDescent="0.25">
      <c r="A1088" s="4">
        <v>43380</v>
      </c>
      <c r="B1088" s="20"/>
      <c r="C1088" s="20"/>
    </row>
    <row r="1089" spans="1:3" x14ac:dyDescent="0.25">
      <c r="A1089" s="4">
        <v>43387</v>
      </c>
      <c r="B1089" s="20"/>
      <c r="C1089" s="20"/>
    </row>
    <row r="1090" spans="1:3" x14ac:dyDescent="0.25">
      <c r="A1090" s="4">
        <v>43394</v>
      </c>
      <c r="B1090" s="20"/>
      <c r="C1090" s="20"/>
    </row>
    <row r="1091" spans="1:3" x14ac:dyDescent="0.25">
      <c r="A1091" s="4">
        <v>43401</v>
      </c>
      <c r="B1091" s="20"/>
      <c r="C1091" s="20"/>
    </row>
    <row r="1092" spans="1:3" x14ac:dyDescent="0.25">
      <c r="A1092" s="4">
        <v>43408</v>
      </c>
      <c r="B1092" s="20"/>
      <c r="C1092" s="20"/>
    </row>
    <row r="1093" spans="1:3" x14ac:dyDescent="0.25">
      <c r="A1093" s="4">
        <v>43415</v>
      </c>
      <c r="B1093" s="20"/>
      <c r="C1093" s="20"/>
    </row>
    <row r="1094" spans="1:3" x14ac:dyDescent="0.25">
      <c r="A1094" s="4">
        <v>43422</v>
      </c>
      <c r="B1094" s="20"/>
      <c r="C1094" s="20"/>
    </row>
    <row r="1095" spans="1:3" x14ac:dyDescent="0.25">
      <c r="A1095" s="4">
        <v>43429</v>
      </c>
      <c r="B1095" s="20"/>
      <c r="C1095" s="20"/>
    </row>
    <row r="1096" spans="1:3" x14ac:dyDescent="0.25">
      <c r="A1096" s="4">
        <v>43436</v>
      </c>
      <c r="B1096" s="20"/>
      <c r="C1096" s="20"/>
    </row>
    <row r="1097" spans="1:3" x14ac:dyDescent="0.25">
      <c r="A1097" s="4">
        <v>43443</v>
      </c>
      <c r="B1097" s="20"/>
      <c r="C1097" s="20"/>
    </row>
    <row r="1098" spans="1:3" x14ac:dyDescent="0.25">
      <c r="A1098" s="4">
        <v>43450</v>
      </c>
      <c r="B1098" s="20"/>
      <c r="C1098" s="20"/>
    </row>
    <row r="1099" spans="1:3" x14ac:dyDescent="0.25">
      <c r="A1099" s="4">
        <v>43457</v>
      </c>
      <c r="B1099" s="20"/>
      <c r="C1099" s="20"/>
    </row>
    <row r="1100" spans="1:3" x14ac:dyDescent="0.25">
      <c r="A1100" s="4">
        <v>43464</v>
      </c>
      <c r="B1100" s="20"/>
      <c r="C1100" s="20"/>
    </row>
    <row r="1101" spans="1:3" x14ac:dyDescent="0.25">
      <c r="A1101" s="4">
        <v>43471</v>
      </c>
      <c r="B1101" s="20"/>
      <c r="C1101" s="20"/>
    </row>
    <row r="1102" spans="1:3" x14ac:dyDescent="0.25">
      <c r="A1102" s="4">
        <v>43478</v>
      </c>
      <c r="B1102" s="20"/>
      <c r="C1102" s="20"/>
    </row>
    <row r="1103" spans="1:3" x14ac:dyDescent="0.25">
      <c r="A1103" s="4">
        <v>43485</v>
      </c>
      <c r="B1103" s="20"/>
      <c r="C1103" s="20"/>
    </row>
    <row r="1104" spans="1:3" x14ac:dyDescent="0.25">
      <c r="A1104" s="4">
        <v>43492</v>
      </c>
      <c r="B1104" s="20"/>
      <c r="C1104" s="20"/>
    </row>
    <row r="1105" spans="1:3" x14ac:dyDescent="0.25">
      <c r="A1105" s="4">
        <v>43499</v>
      </c>
      <c r="B1105" s="20"/>
      <c r="C1105" s="20"/>
    </row>
    <row r="1106" spans="1:3" x14ac:dyDescent="0.25">
      <c r="A1106" s="4">
        <v>43506</v>
      </c>
      <c r="B1106" s="20"/>
      <c r="C1106" s="20"/>
    </row>
    <row r="1107" spans="1:3" x14ac:dyDescent="0.25">
      <c r="A1107" s="4">
        <v>43513</v>
      </c>
      <c r="B1107" s="20"/>
      <c r="C1107" s="20"/>
    </row>
    <row r="1108" spans="1:3" x14ac:dyDescent="0.25">
      <c r="A1108" s="4">
        <v>43520</v>
      </c>
      <c r="B1108" s="20"/>
      <c r="C1108" s="20"/>
    </row>
    <row r="1109" spans="1:3" x14ac:dyDescent="0.25">
      <c r="A1109" s="4">
        <v>43527</v>
      </c>
      <c r="B1109" s="20"/>
      <c r="C1109" s="20"/>
    </row>
    <row r="1110" spans="1:3" x14ac:dyDescent="0.25">
      <c r="A1110" s="4">
        <v>43534</v>
      </c>
      <c r="B1110" s="20"/>
      <c r="C1110" s="20"/>
    </row>
    <row r="1111" spans="1:3" x14ac:dyDescent="0.25">
      <c r="A1111" s="4">
        <v>43541</v>
      </c>
      <c r="B1111" s="20"/>
      <c r="C1111" s="20"/>
    </row>
    <row r="1112" spans="1:3" x14ac:dyDescent="0.25">
      <c r="A1112" s="4">
        <v>43548</v>
      </c>
      <c r="B1112" s="20"/>
      <c r="C1112" s="20"/>
    </row>
    <row r="1113" spans="1:3" x14ac:dyDescent="0.25">
      <c r="A1113" s="4">
        <v>43555</v>
      </c>
      <c r="B1113" s="20"/>
      <c r="C1113" s="20"/>
    </row>
    <row r="1114" spans="1:3" x14ac:dyDescent="0.25">
      <c r="A1114" s="4">
        <v>43562</v>
      </c>
      <c r="B1114" s="20"/>
      <c r="C1114" s="20"/>
    </row>
    <row r="1115" spans="1:3" x14ac:dyDescent="0.25">
      <c r="A1115" s="4">
        <v>43569</v>
      </c>
      <c r="B1115" s="20"/>
      <c r="C1115" s="20"/>
    </row>
    <row r="1116" spans="1:3" x14ac:dyDescent="0.25">
      <c r="A1116" s="4">
        <v>43576</v>
      </c>
      <c r="B1116" s="20"/>
      <c r="C1116" s="20"/>
    </row>
    <row r="1117" spans="1:3" x14ac:dyDescent="0.25">
      <c r="A1117" s="4">
        <v>43583</v>
      </c>
      <c r="B1117" s="20"/>
      <c r="C1117" s="20"/>
    </row>
    <row r="1118" spans="1:3" x14ac:dyDescent="0.25">
      <c r="A1118" s="4">
        <v>43590</v>
      </c>
      <c r="B1118" s="20"/>
      <c r="C1118" s="20"/>
    </row>
    <row r="1119" spans="1:3" x14ac:dyDescent="0.25">
      <c r="A1119" s="4">
        <v>43597</v>
      </c>
      <c r="B1119" s="20"/>
      <c r="C1119" s="20"/>
    </row>
    <row r="1120" spans="1:3" x14ac:dyDescent="0.25">
      <c r="A1120" s="4">
        <v>43604</v>
      </c>
      <c r="B1120" s="20"/>
      <c r="C1120" s="20"/>
    </row>
    <row r="1121" spans="1:3" x14ac:dyDescent="0.25">
      <c r="A1121" s="4">
        <v>43611</v>
      </c>
      <c r="B1121" s="20"/>
      <c r="C1121" s="20"/>
    </row>
    <row r="1122" spans="1:3" x14ac:dyDescent="0.25">
      <c r="A1122" s="4">
        <v>43618</v>
      </c>
      <c r="B1122" s="20"/>
      <c r="C1122" s="20"/>
    </row>
    <row r="1123" spans="1:3" x14ac:dyDescent="0.25">
      <c r="A1123" s="4">
        <v>43625</v>
      </c>
      <c r="B1123" s="20"/>
      <c r="C1123" s="20"/>
    </row>
    <row r="1124" spans="1:3" x14ac:dyDescent="0.25">
      <c r="A1124" s="4">
        <v>43632</v>
      </c>
      <c r="B1124" s="20"/>
      <c r="C1124" s="20"/>
    </row>
    <row r="1125" spans="1:3" x14ac:dyDescent="0.25">
      <c r="A1125" s="4">
        <v>43639</v>
      </c>
      <c r="B1125" s="20"/>
      <c r="C1125" s="20"/>
    </row>
    <row r="1126" spans="1:3" x14ac:dyDescent="0.25">
      <c r="A1126" s="4">
        <v>43646</v>
      </c>
      <c r="B1126" s="20"/>
      <c r="C1126" s="20"/>
    </row>
    <row r="1127" spans="1:3" x14ac:dyDescent="0.25">
      <c r="A1127" s="4">
        <v>43653</v>
      </c>
      <c r="B1127" s="20"/>
      <c r="C1127" s="20"/>
    </row>
    <row r="1128" spans="1:3" x14ac:dyDescent="0.25">
      <c r="A1128" s="4">
        <v>43660</v>
      </c>
      <c r="B1128" s="20"/>
      <c r="C1128" s="20"/>
    </row>
    <row r="1129" spans="1:3" x14ac:dyDescent="0.25">
      <c r="A1129" s="4">
        <v>43667</v>
      </c>
      <c r="B1129" s="20"/>
      <c r="C1129" s="20"/>
    </row>
    <row r="1130" spans="1:3" x14ac:dyDescent="0.25">
      <c r="A1130" s="4">
        <v>43674</v>
      </c>
      <c r="B1130" s="20"/>
      <c r="C1130" s="20"/>
    </row>
    <row r="1131" spans="1:3" x14ac:dyDescent="0.25">
      <c r="A1131" s="4">
        <v>43681</v>
      </c>
      <c r="B1131" s="20"/>
      <c r="C1131" s="20"/>
    </row>
    <row r="1132" spans="1:3" x14ac:dyDescent="0.25">
      <c r="A1132" s="4">
        <v>43688</v>
      </c>
      <c r="B1132" s="20"/>
      <c r="C1132" s="20"/>
    </row>
    <row r="1133" spans="1:3" x14ac:dyDescent="0.25">
      <c r="A1133" s="4">
        <v>43695</v>
      </c>
      <c r="B1133" s="20"/>
      <c r="C1133" s="20"/>
    </row>
    <row r="1134" spans="1:3" x14ac:dyDescent="0.25">
      <c r="A1134" s="4">
        <v>43702</v>
      </c>
      <c r="B1134" s="20"/>
      <c r="C1134" s="20"/>
    </row>
    <row r="1135" spans="1:3" x14ac:dyDescent="0.25">
      <c r="A1135" s="4">
        <v>43709</v>
      </c>
      <c r="B1135" s="20"/>
      <c r="C1135" s="20"/>
    </row>
    <row r="1136" spans="1:3" x14ac:dyDescent="0.25">
      <c r="A1136" s="4">
        <v>43716</v>
      </c>
      <c r="B1136" s="20"/>
      <c r="C1136" s="20"/>
    </row>
    <row r="1137" spans="1:3" x14ac:dyDescent="0.25">
      <c r="A1137" s="4">
        <v>43723</v>
      </c>
      <c r="B1137" s="20"/>
      <c r="C1137" s="20"/>
    </row>
    <row r="1138" spans="1:3" x14ac:dyDescent="0.25">
      <c r="A1138" s="4">
        <v>43730</v>
      </c>
      <c r="B1138" s="20"/>
      <c r="C1138" s="20"/>
    </row>
    <row r="1139" spans="1:3" x14ac:dyDescent="0.25">
      <c r="A1139" s="4">
        <v>43737</v>
      </c>
      <c r="B1139" s="20"/>
      <c r="C1139" s="20"/>
    </row>
    <row r="1140" spans="1:3" x14ac:dyDescent="0.25">
      <c r="A1140" s="4">
        <v>43744</v>
      </c>
      <c r="B1140" s="20"/>
      <c r="C1140" s="20"/>
    </row>
    <row r="1141" spans="1:3" x14ac:dyDescent="0.25">
      <c r="A1141" s="4">
        <v>43751</v>
      </c>
      <c r="B1141" s="20"/>
      <c r="C1141" s="20"/>
    </row>
    <row r="1142" spans="1:3" x14ac:dyDescent="0.25">
      <c r="A1142" s="4">
        <v>43758</v>
      </c>
      <c r="B1142" s="20"/>
      <c r="C1142" s="20"/>
    </row>
    <row r="1143" spans="1:3" x14ac:dyDescent="0.25">
      <c r="A1143" s="4">
        <v>43765</v>
      </c>
      <c r="B1143" s="20"/>
      <c r="C1143" s="20"/>
    </row>
    <row r="1144" spans="1:3" x14ac:dyDescent="0.25">
      <c r="A1144" s="4">
        <v>43772</v>
      </c>
      <c r="B1144" s="20"/>
      <c r="C1144" s="20"/>
    </row>
    <row r="1145" spans="1:3" x14ac:dyDescent="0.25">
      <c r="A1145" s="4">
        <v>43779</v>
      </c>
      <c r="B1145" s="20"/>
      <c r="C1145" s="20"/>
    </row>
    <row r="1146" spans="1:3" x14ac:dyDescent="0.25">
      <c r="A1146" s="4">
        <v>43786</v>
      </c>
      <c r="B1146" s="20"/>
      <c r="C1146" s="20"/>
    </row>
    <row r="1147" spans="1:3" x14ac:dyDescent="0.25">
      <c r="A1147" s="4">
        <v>43793</v>
      </c>
      <c r="B1147" s="20"/>
      <c r="C1147" s="20"/>
    </row>
    <row r="1148" spans="1:3" x14ac:dyDescent="0.25">
      <c r="A1148" s="4">
        <v>43800</v>
      </c>
      <c r="B1148" s="20"/>
      <c r="C1148" s="20"/>
    </row>
    <row r="1149" spans="1:3" x14ac:dyDescent="0.25">
      <c r="A1149" s="4">
        <v>43807</v>
      </c>
      <c r="B1149" s="20"/>
      <c r="C1149" s="20"/>
    </row>
    <row r="1150" spans="1:3" x14ac:dyDescent="0.25">
      <c r="A1150" s="4">
        <v>43814</v>
      </c>
      <c r="B1150" s="20"/>
      <c r="C1150" s="20"/>
    </row>
    <row r="1151" spans="1:3" x14ac:dyDescent="0.25">
      <c r="A1151" s="4">
        <v>43821</v>
      </c>
      <c r="B1151" s="20"/>
      <c r="C1151" s="20"/>
    </row>
    <row r="1152" spans="1:3" x14ac:dyDescent="0.25">
      <c r="A1152" s="4">
        <v>43828</v>
      </c>
      <c r="B1152" s="20"/>
      <c r="C1152" s="20"/>
    </row>
    <row r="1153" spans="1:3" x14ac:dyDescent="0.25">
      <c r="A1153" s="4">
        <v>43835</v>
      </c>
      <c r="B1153" s="20"/>
      <c r="C1153" s="20"/>
    </row>
    <row r="1154" spans="1:3" x14ac:dyDescent="0.25">
      <c r="A1154" s="4">
        <v>43842</v>
      </c>
      <c r="B1154" s="20"/>
      <c r="C1154" s="20"/>
    </row>
    <row r="1155" spans="1:3" x14ac:dyDescent="0.25">
      <c r="A1155" s="4">
        <v>43849</v>
      </c>
      <c r="B1155" s="20"/>
      <c r="C1155" s="20"/>
    </row>
    <row r="1156" spans="1:3" x14ac:dyDescent="0.25">
      <c r="A1156" s="4">
        <v>43856</v>
      </c>
      <c r="B1156" s="20"/>
      <c r="C1156" s="20"/>
    </row>
    <row r="1157" spans="1:3" x14ac:dyDescent="0.25">
      <c r="A1157" s="4">
        <v>43863</v>
      </c>
      <c r="B1157" s="20"/>
      <c r="C1157" s="20"/>
    </row>
    <row r="1158" spans="1:3" x14ac:dyDescent="0.25">
      <c r="A1158" s="4">
        <v>43870</v>
      </c>
      <c r="B1158" s="20"/>
      <c r="C1158" s="20"/>
    </row>
    <row r="1159" spans="1:3" x14ac:dyDescent="0.25">
      <c r="A1159" s="4">
        <v>43877</v>
      </c>
      <c r="B1159" s="20"/>
      <c r="C1159" s="20"/>
    </row>
    <row r="1160" spans="1:3" x14ac:dyDescent="0.25">
      <c r="A1160" s="4">
        <v>43884</v>
      </c>
      <c r="B1160" s="20"/>
      <c r="C1160" s="20"/>
    </row>
    <row r="1161" spans="1:3" x14ac:dyDescent="0.25">
      <c r="A1161" s="4">
        <v>43891</v>
      </c>
      <c r="B1161" s="20"/>
      <c r="C1161" s="20"/>
    </row>
    <row r="1162" spans="1:3" x14ac:dyDescent="0.25">
      <c r="A1162" s="4">
        <v>43898</v>
      </c>
      <c r="B1162" s="20"/>
      <c r="C1162" s="20"/>
    </row>
    <row r="1163" spans="1:3" x14ac:dyDescent="0.25">
      <c r="A1163" s="4">
        <v>43905</v>
      </c>
      <c r="B1163" s="20"/>
      <c r="C1163" s="20"/>
    </row>
    <row r="1164" spans="1:3" x14ac:dyDescent="0.25">
      <c r="A1164" s="4">
        <v>43912</v>
      </c>
      <c r="B1164" s="20"/>
      <c r="C1164" s="20"/>
    </row>
    <row r="1165" spans="1:3" x14ac:dyDescent="0.25">
      <c r="A1165" s="4">
        <v>43919</v>
      </c>
      <c r="B1165" s="20"/>
      <c r="C1165" s="20"/>
    </row>
    <row r="1166" spans="1:3" x14ac:dyDescent="0.25">
      <c r="A1166" s="4">
        <v>43926</v>
      </c>
      <c r="B1166" s="20"/>
      <c r="C1166" s="20"/>
    </row>
    <row r="1167" spans="1:3" x14ac:dyDescent="0.25">
      <c r="A1167" s="4">
        <v>43933</v>
      </c>
      <c r="B1167" s="20"/>
      <c r="C1167" s="20"/>
    </row>
    <row r="1168" spans="1:3" x14ac:dyDescent="0.25">
      <c r="A1168" s="4">
        <v>43940</v>
      </c>
      <c r="B1168" s="20"/>
      <c r="C1168" s="20"/>
    </row>
    <row r="1169" spans="1:3" x14ac:dyDescent="0.25">
      <c r="A1169" s="4">
        <v>43947</v>
      </c>
      <c r="B1169" s="20"/>
      <c r="C1169" s="20"/>
    </row>
    <row r="1170" spans="1:3" x14ac:dyDescent="0.25">
      <c r="A1170" s="4">
        <v>43954</v>
      </c>
      <c r="B1170" s="20"/>
      <c r="C1170" s="20"/>
    </row>
    <row r="1171" spans="1:3" x14ac:dyDescent="0.25">
      <c r="A1171" s="4">
        <v>43961</v>
      </c>
      <c r="B1171" s="20"/>
      <c r="C1171" s="20"/>
    </row>
    <row r="1172" spans="1:3" x14ac:dyDescent="0.25">
      <c r="A1172" s="4">
        <v>43968</v>
      </c>
      <c r="B1172" s="20"/>
      <c r="C1172" s="20"/>
    </row>
    <row r="1173" spans="1:3" x14ac:dyDescent="0.25">
      <c r="A1173" s="4">
        <v>43975</v>
      </c>
      <c r="B1173" s="20"/>
      <c r="C1173" s="20"/>
    </row>
    <row r="1174" spans="1:3" x14ac:dyDescent="0.25">
      <c r="A1174" s="4">
        <v>43982</v>
      </c>
      <c r="B1174" s="20"/>
      <c r="C1174" s="20"/>
    </row>
    <row r="1175" spans="1:3" x14ac:dyDescent="0.25">
      <c r="A1175" s="4">
        <v>43989</v>
      </c>
      <c r="B1175" s="20"/>
      <c r="C1175" s="20"/>
    </row>
    <row r="1176" spans="1:3" x14ac:dyDescent="0.25">
      <c r="A1176" s="4">
        <v>43996</v>
      </c>
      <c r="B1176" s="20"/>
      <c r="C1176" s="20"/>
    </row>
    <row r="1177" spans="1:3" x14ac:dyDescent="0.25">
      <c r="A1177" s="4">
        <v>44003</v>
      </c>
      <c r="B1177" s="20"/>
      <c r="C1177" s="20"/>
    </row>
    <row r="1178" spans="1:3" x14ac:dyDescent="0.25">
      <c r="A1178" s="4">
        <v>44010</v>
      </c>
      <c r="B1178" s="20"/>
      <c r="C1178" s="20"/>
    </row>
    <row r="1179" spans="1:3" x14ac:dyDescent="0.25">
      <c r="A1179" s="4">
        <v>44017</v>
      </c>
      <c r="B1179" s="20"/>
      <c r="C1179" s="20"/>
    </row>
    <row r="1180" spans="1:3" x14ac:dyDescent="0.25">
      <c r="A1180" s="4">
        <v>44024</v>
      </c>
      <c r="B1180" s="20"/>
      <c r="C1180" s="20"/>
    </row>
    <row r="1181" spans="1:3" x14ac:dyDescent="0.25">
      <c r="A1181" s="4">
        <v>44031</v>
      </c>
      <c r="B1181" s="20"/>
      <c r="C1181" s="20"/>
    </row>
    <row r="1182" spans="1:3" x14ac:dyDescent="0.25">
      <c r="A1182" s="4">
        <v>44038</v>
      </c>
      <c r="B1182" s="20"/>
      <c r="C1182" s="20"/>
    </row>
    <row r="1183" spans="1:3" x14ac:dyDescent="0.25">
      <c r="A1183" s="4">
        <v>44045</v>
      </c>
      <c r="B1183" s="20"/>
      <c r="C1183" s="20"/>
    </row>
    <row r="1184" spans="1:3" x14ac:dyDescent="0.25">
      <c r="A1184" s="4">
        <v>44052</v>
      </c>
      <c r="B1184" s="20"/>
      <c r="C1184" s="20"/>
    </row>
    <row r="1185" spans="1:3" x14ac:dyDescent="0.25">
      <c r="A1185" s="4">
        <v>44059</v>
      </c>
      <c r="B1185" s="20"/>
      <c r="C1185" s="20"/>
    </row>
    <row r="1186" spans="1:3" x14ac:dyDescent="0.25">
      <c r="A1186" s="4">
        <v>44066</v>
      </c>
      <c r="B1186" s="20"/>
      <c r="C1186" s="20"/>
    </row>
    <row r="1187" spans="1:3" x14ac:dyDescent="0.25">
      <c r="A1187" s="4">
        <v>44073</v>
      </c>
      <c r="B1187" s="20"/>
      <c r="C1187" s="20"/>
    </row>
    <row r="1188" spans="1:3" x14ac:dyDescent="0.25">
      <c r="A1188" s="4">
        <v>44080</v>
      </c>
      <c r="B1188" s="20"/>
      <c r="C1188" s="20"/>
    </row>
    <row r="1189" spans="1:3" x14ac:dyDescent="0.25">
      <c r="A1189" s="4">
        <v>44087</v>
      </c>
      <c r="B1189" s="20"/>
      <c r="C1189" s="20"/>
    </row>
    <row r="1190" spans="1:3" x14ac:dyDescent="0.25">
      <c r="A1190" s="4">
        <v>44094</v>
      </c>
      <c r="B1190" s="20"/>
      <c r="C1190" s="20"/>
    </row>
    <row r="1191" spans="1:3" x14ac:dyDescent="0.25">
      <c r="A1191" s="4">
        <v>44101</v>
      </c>
      <c r="B1191" s="20"/>
      <c r="C1191" s="20"/>
    </row>
    <row r="1192" spans="1:3" x14ac:dyDescent="0.25">
      <c r="A1192" s="4">
        <v>44108</v>
      </c>
      <c r="B1192" s="20"/>
      <c r="C1192" s="20"/>
    </row>
    <row r="1193" spans="1:3" x14ac:dyDescent="0.25">
      <c r="A1193" s="4">
        <v>44115</v>
      </c>
      <c r="B1193" s="20"/>
      <c r="C1193" s="20"/>
    </row>
    <row r="1194" spans="1:3" x14ac:dyDescent="0.25">
      <c r="A1194" s="4">
        <v>44122</v>
      </c>
      <c r="B1194" s="20"/>
      <c r="C1194" s="20"/>
    </row>
    <row r="1195" spans="1:3" x14ac:dyDescent="0.25">
      <c r="A1195" s="4">
        <v>44129</v>
      </c>
      <c r="B1195" s="20"/>
      <c r="C1195" s="20"/>
    </row>
    <row r="1196" spans="1:3" x14ac:dyDescent="0.25">
      <c r="A1196" s="4">
        <v>44136</v>
      </c>
      <c r="B1196" s="20"/>
      <c r="C1196" s="20"/>
    </row>
    <row r="1197" spans="1:3" x14ac:dyDescent="0.25">
      <c r="A1197" s="4">
        <v>44143</v>
      </c>
      <c r="B1197" s="20"/>
      <c r="C1197" s="20"/>
    </row>
    <row r="1198" spans="1:3" x14ac:dyDescent="0.25">
      <c r="A1198" s="4">
        <v>44150</v>
      </c>
      <c r="B1198" s="20"/>
      <c r="C1198" s="20"/>
    </row>
    <row r="1199" spans="1:3" x14ac:dyDescent="0.25">
      <c r="A1199" s="4">
        <v>44157</v>
      </c>
      <c r="B1199" s="20"/>
      <c r="C1199" s="20"/>
    </row>
    <row r="1200" spans="1:3" x14ac:dyDescent="0.25">
      <c r="A1200" s="4">
        <v>44164</v>
      </c>
      <c r="B1200" s="20"/>
      <c r="C1200" s="20"/>
    </row>
    <row r="1201" spans="1:3" x14ac:dyDescent="0.25">
      <c r="A1201" s="4">
        <v>44171</v>
      </c>
      <c r="B1201" s="20"/>
      <c r="C1201" s="20"/>
    </row>
    <row r="1202" spans="1:3" x14ac:dyDescent="0.25">
      <c r="A1202" s="4">
        <v>44178</v>
      </c>
      <c r="B1202" s="20"/>
      <c r="C1202" s="20"/>
    </row>
    <row r="1203" spans="1:3" x14ac:dyDescent="0.25">
      <c r="A1203" s="4">
        <v>44185</v>
      </c>
      <c r="B1203" s="20"/>
      <c r="C1203" s="20"/>
    </row>
    <row r="1204" spans="1:3" x14ac:dyDescent="0.25">
      <c r="A1204" s="4">
        <v>44192</v>
      </c>
      <c r="B1204" s="20"/>
      <c r="C1204" s="20"/>
    </row>
    <row r="1205" spans="1:3" x14ac:dyDescent="0.25">
      <c r="A1205" s="4">
        <v>44199</v>
      </c>
      <c r="B1205" s="20"/>
      <c r="C1205" s="20"/>
    </row>
    <row r="1206" spans="1:3" x14ac:dyDescent="0.25">
      <c r="A1206" s="4">
        <v>44206</v>
      </c>
      <c r="B1206" s="20"/>
      <c r="C1206" s="20"/>
    </row>
    <row r="1207" spans="1:3" x14ac:dyDescent="0.25">
      <c r="A1207" s="4">
        <v>44213</v>
      </c>
      <c r="B1207" s="20"/>
      <c r="C1207" s="20"/>
    </row>
    <row r="1208" spans="1:3" x14ac:dyDescent="0.25">
      <c r="A1208" s="4">
        <v>44220</v>
      </c>
      <c r="B1208" s="20"/>
      <c r="C1208" s="20"/>
    </row>
    <row r="1209" spans="1:3" x14ac:dyDescent="0.25">
      <c r="A1209" s="4">
        <v>44227</v>
      </c>
      <c r="B1209" s="20"/>
      <c r="C1209" s="20"/>
    </row>
    <row r="1210" spans="1:3" x14ac:dyDescent="0.25">
      <c r="A1210" s="4">
        <v>44234</v>
      </c>
      <c r="B1210" s="20"/>
      <c r="C1210" s="20"/>
    </row>
    <row r="1211" spans="1:3" x14ac:dyDescent="0.25">
      <c r="A1211" s="4">
        <v>44241</v>
      </c>
      <c r="B1211" s="20"/>
      <c r="C1211" s="20"/>
    </row>
    <row r="1212" spans="1:3" x14ac:dyDescent="0.25">
      <c r="A1212" s="4">
        <v>44248</v>
      </c>
      <c r="B1212" s="20"/>
      <c r="C1212" s="20"/>
    </row>
    <row r="1213" spans="1:3" x14ac:dyDescent="0.25">
      <c r="A1213" s="4">
        <v>44255</v>
      </c>
      <c r="B1213" s="20"/>
      <c r="C1213" s="20"/>
    </row>
    <row r="1214" spans="1:3" x14ac:dyDescent="0.25">
      <c r="A1214" s="4">
        <v>44262</v>
      </c>
      <c r="B1214" s="20"/>
      <c r="C1214" s="20"/>
    </row>
    <row r="1215" spans="1:3" x14ac:dyDescent="0.25">
      <c r="A1215" s="4">
        <v>44269</v>
      </c>
      <c r="B1215" s="20"/>
      <c r="C1215" s="20"/>
    </row>
    <row r="1216" spans="1:3" x14ac:dyDescent="0.25">
      <c r="A1216" s="4">
        <v>44276</v>
      </c>
      <c r="B1216" s="20"/>
      <c r="C1216" s="20"/>
    </row>
    <row r="1217" spans="1:3" x14ac:dyDescent="0.25">
      <c r="A1217" s="4">
        <v>44283</v>
      </c>
      <c r="B1217" s="20"/>
      <c r="C1217" s="20"/>
    </row>
    <row r="1218" spans="1:3" x14ac:dyDescent="0.25">
      <c r="A1218" s="4">
        <v>44290</v>
      </c>
      <c r="B1218" s="20"/>
      <c r="C1218" s="20"/>
    </row>
    <row r="1219" spans="1:3" x14ac:dyDescent="0.25">
      <c r="A1219" s="4">
        <v>44297</v>
      </c>
      <c r="B1219" s="20"/>
      <c r="C1219" s="20"/>
    </row>
    <row r="1220" spans="1:3" x14ac:dyDescent="0.25">
      <c r="A1220" s="4">
        <v>44304</v>
      </c>
      <c r="B1220" s="20"/>
      <c r="C1220" s="20"/>
    </row>
    <row r="1221" spans="1:3" x14ac:dyDescent="0.25">
      <c r="A1221" s="4">
        <v>44311</v>
      </c>
      <c r="B1221" s="20"/>
      <c r="C1221" s="20"/>
    </row>
    <row r="1222" spans="1:3" x14ac:dyDescent="0.25">
      <c r="A1222" s="4">
        <v>44318</v>
      </c>
      <c r="B1222" s="20"/>
      <c r="C1222" s="20"/>
    </row>
    <row r="1223" spans="1:3" x14ac:dyDescent="0.25">
      <c r="A1223" s="4">
        <v>44325</v>
      </c>
      <c r="B1223" s="20"/>
      <c r="C1223" s="20"/>
    </row>
    <row r="1224" spans="1:3" x14ac:dyDescent="0.25">
      <c r="A1224" s="4">
        <v>44332</v>
      </c>
      <c r="B1224" s="20"/>
      <c r="C1224" s="20"/>
    </row>
    <row r="1225" spans="1:3" x14ac:dyDescent="0.25">
      <c r="A1225" s="4">
        <v>44339</v>
      </c>
      <c r="B1225" s="20"/>
      <c r="C1225" s="20"/>
    </row>
    <row r="1226" spans="1:3" x14ac:dyDescent="0.25">
      <c r="A1226" s="4">
        <v>44346</v>
      </c>
      <c r="B1226" s="20"/>
      <c r="C1226" s="20"/>
    </row>
    <row r="1227" spans="1:3" x14ac:dyDescent="0.25">
      <c r="A1227" s="4">
        <v>44353</v>
      </c>
      <c r="B1227" s="20"/>
      <c r="C1227" s="20"/>
    </row>
    <row r="1228" spans="1:3" x14ac:dyDescent="0.25">
      <c r="A1228" s="4">
        <v>44360</v>
      </c>
      <c r="B1228" s="20"/>
      <c r="C1228" s="20"/>
    </row>
    <row r="1229" spans="1:3" x14ac:dyDescent="0.25">
      <c r="A1229" s="4">
        <v>44367</v>
      </c>
      <c r="B1229" s="20"/>
      <c r="C1229" s="20"/>
    </row>
    <row r="1230" spans="1:3" x14ac:dyDescent="0.25">
      <c r="A1230" s="4">
        <v>44374</v>
      </c>
      <c r="B1230" s="20"/>
      <c r="C1230" s="20"/>
    </row>
    <row r="1231" spans="1:3" x14ac:dyDescent="0.25">
      <c r="A1231" s="4">
        <v>44381</v>
      </c>
      <c r="B1231" s="20"/>
      <c r="C1231" s="20"/>
    </row>
    <row r="1232" spans="1:3" x14ac:dyDescent="0.25">
      <c r="A1232" s="4">
        <v>44388</v>
      </c>
      <c r="B1232" s="20"/>
      <c r="C1232" s="20"/>
    </row>
    <row r="1233" spans="1:3" x14ac:dyDescent="0.25">
      <c r="A1233" s="4">
        <v>44395</v>
      </c>
      <c r="B1233" s="20"/>
      <c r="C1233" s="20"/>
    </row>
    <row r="1234" spans="1:3" x14ac:dyDescent="0.25">
      <c r="A1234" s="4">
        <v>44402</v>
      </c>
      <c r="B1234" s="20"/>
      <c r="C1234" s="20"/>
    </row>
    <row r="1235" spans="1:3" x14ac:dyDescent="0.25">
      <c r="A1235" s="4">
        <v>44409</v>
      </c>
      <c r="B1235" s="20"/>
      <c r="C1235" s="20"/>
    </row>
    <row r="1236" spans="1:3" x14ac:dyDescent="0.25">
      <c r="A1236" s="4">
        <v>44416</v>
      </c>
      <c r="B1236" s="20"/>
      <c r="C1236" s="20"/>
    </row>
    <row r="1237" spans="1:3" x14ac:dyDescent="0.25">
      <c r="A1237" s="4">
        <v>44423</v>
      </c>
      <c r="B1237" s="20"/>
      <c r="C1237" s="20"/>
    </row>
    <row r="1238" spans="1:3" x14ac:dyDescent="0.25">
      <c r="A1238" s="4">
        <v>44430</v>
      </c>
      <c r="B1238" s="20"/>
      <c r="C1238" s="20"/>
    </row>
    <row r="1239" spans="1:3" x14ac:dyDescent="0.25">
      <c r="A1239" s="4">
        <v>44437</v>
      </c>
      <c r="B1239" s="20"/>
      <c r="C1239" s="20"/>
    </row>
    <row r="1240" spans="1:3" x14ac:dyDescent="0.25">
      <c r="A1240" s="4">
        <v>44444</v>
      </c>
      <c r="B1240" s="20"/>
      <c r="C1240" s="20"/>
    </row>
    <row r="1241" spans="1:3" x14ac:dyDescent="0.25">
      <c r="A1241" s="4">
        <v>44451</v>
      </c>
      <c r="B1241" s="20"/>
      <c r="C1241" s="20"/>
    </row>
    <row r="1242" spans="1:3" x14ac:dyDescent="0.25">
      <c r="A1242" s="4">
        <v>44458</v>
      </c>
      <c r="B1242" s="20"/>
      <c r="C1242" s="20"/>
    </row>
    <row r="1243" spans="1:3" x14ac:dyDescent="0.25">
      <c r="A1243" s="4">
        <v>44465</v>
      </c>
      <c r="B1243" s="20"/>
      <c r="C1243" s="20"/>
    </row>
    <row r="1244" spans="1:3" x14ac:dyDescent="0.25">
      <c r="A1244" s="4">
        <v>44472</v>
      </c>
      <c r="B1244" s="20"/>
      <c r="C1244" s="20"/>
    </row>
    <row r="1245" spans="1:3" x14ac:dyDescent="0.25">
      <c r="A1245" s="4">
        <v>44479</v>
      </c>
      <c r="B1245" s="20"/>
      <c r="C1245" s="20"/>
    </row>
    <row r="1246" spans="1:3" x14ac:dyDescent="0.25">
      <c r="A1246" s="4">
        <v>44486</v>
      </c>
      <c r="B1246" s="20"/>
      <c r="C1246" s="20"/>
    </row>
    <row r="1247" spans="1:3" x14ac:dyDescent="0.25">
      <c r="A1247" s="4">
        <v>44493</v>
      </c>
      <c r="B1247" s="20"/>
      <c r="C1247" s="20"/>
    </row>
    <row r="1248" spans="1:3" x14ac:dyDescent="0.25">
      <c r="A1248" s="4">
        <v>44500</v>
      </c>
      <c r="B1248" s="20"/>
      <c r="C1248" s="20"/>
    </row>
    <row r="1249" spans="1:3" x14ac:dyDescent="0.25">
      <c r="A1249" s="4">
        <v>44507</v>
      </c>
      <c r="B1249" s="20"/>
      <c r="C1249" s="20"/>
    </row>
    <row r="1250" spans="1:3" x14ac:dyDescent="0.25">
      <c r="A1250" s="4">
        <v>44514</v>
      </c>
      <c r="B1250" s="20"/>
      <c r="C1250" s="20"/>
    </row>
    <row r="1251" spans="1:3" x14ac:dyDescent="0.25">
      <c r="A1251" s="4">
        <v>44521</v>
      </c>
      <c r="B1251" s="20"/>
      <c r="C1251" s="20"/>
    </row>
    <row r="1252" spans="1:3" x14ac:dyDescent="0.25">
      <c r="A1252" s="4">
        <v>44528</v>
      </c>
      <c r="B1252" s="20"/>
      <c r="C1252" s="20"/>
    </row>
    <row r="1253" spans="1:3" x14ac:dyDescent="0.25">
      <c r="A1253" s="4">
        <v>44535</v>
      </c>
      <c r="B1253" s="20"/>
      <c r="C1253" s="20"/>
    </row>
  </sheetData>
  <mergeCells count="7">
    <mergeCell ref="B6:C6"/>
    <mergeCell ref="A1:C1"/>
    <mergeCell ref="B2:C2"/>
    <mergeCell ref="D2:E2"/>
    <mergeCell ref="B3:C3"/>
    <mergeCell ref="D3:E3"/>
    <mergeCell ref="E5:F5"/>
  </mergeCells>
  <hyperlinks>
    <hyperlink ref="C4" location="Contents!A1" display="Back to Contents" xr:uid="{00000000-0004-0000-0600-000000000000}"/>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I174"/>
  <sheetViews>
    <sheetView workbookViewId="0">
      <selection sqref="A1:I1"/>
    </sheetView>
  </sheetViews>
  <sheetFormatPr defaultColWidth="9.140625" defaultRowHeight="13.5" x14ac:dyDescent="0.25"/>
  <cols>
    <col min="1" max="1" width="11" style="3" bestFit="1" customWidth="1"/>
    <col min="2" max="2" width="20.42578125" style="3" bestFit="1" customWidth="1"/>
    <col min="3" max="3" width="20.85546875" style="3" bestFit="1" customWidth="1"/>
    <col min="4" max="4" width="22.7109375" style="3" bestFit="1" customWidth="1"/>
    <col min="5" max="5" width="29.5703125" style="3" bestFit="1" customWidth="1"/>
    <col min="6" max="8" width="9.140625" style="3"/>
    <col min="9" max="9" width="15.42578125" style="3" bestFit="1" customWidth="1"/>
    <col min="10" max="16384" width="9.140625" style="3"/>
  </cols>
  <sheetData>
    <row r="1" spans="1:9" ht="26.25" customHeight="1" thickBot="1" x14ac:dyDescent="0.3">
      <c r="A1" s="89" t="s">
        <v>76</v>
      </c>
      <c r="B1" s="90"/>
      <c r="C1" s="90"/>
      <c r="D1" s="90"/>
      <c r="E1" s="90"/>
      <c r="F1" s="90"/>
      <c r="G1" s="90"/>
      <c r="H1" s="90"/>
      <c r="I1" s="90"/>
    </row>
    <row r="2" spans="1:9" ht="127.9" customHeight="1" x14ac:dyDescent="0.25">
      <c r="A2" s="5" t="s">
        <v>0</v>
      </c>
      <c r="B2" s="86" t="s">
        <v>77</v>
      </c>
      <c r="C2" s="86"/>
      <c r="D2" s="86"/>
      <c r="E2" s="86"/>
      <c r="F2" s="86"/>
      <c r="G2" s="86"/>
      <c r="H2" s="86"/>
      <c r="I2" s="86"/>
    </row>
    <row r="3" spans="1:9" x14ac:dyDescent="0.25">
      <c r="A3" s="41" t="s">
        <v>66</v>
      </c>
      <c r="B3" s="87" t="s">
        <v>78</v>
      </c>
      <c r="C3" s="87"/>
      <c r="D3" s="87"/>
      <c r="E3" s="87"/>
      <c r="F3" s="87"/>
      <c r="G3" s="87"/>
      <c r="H3" s="87"/>
      <c r="I3" s="9"/>
    </row>
    <row r="4" spans="1:9" x14ac:dyDescent="0.25">
      <c r="A4" s="9"/>
      <c r="B4" s="13"/>
      <c r="C4" s="13"/>
      <c r="D4" s="13"/>
      <c r="E4" s="13"/>
      <c r="F4" s="13"/>
      <c r="G4" s="13"/>
      <c r="H4" s="94" t="s">
        <v>68</v>
      </c>
      <c r="I4" s="94"/>
    </row>
    <row r="6" spans="1:9" x14ac:dyDescent="0.25">
      <c r="A6" s="22"/>
      <c r="B6" s="95" t="s">
        <v>79</v>
      </c>
      <c r="C6" s="95"/>
      <c r="D6" s="96"/>
      <c r="E6" s="52" t="s">
        <v>80</v>
      </c>
    </row>
    <row r="7" spans="1:9" x14ac:dyDescent="0.25">
      <c r="A7" s="22" t="s">
        <v>70</v>
      </c>
      <c r="B7" s="22" t="s">
        <v>3</v>
      </c>
      <c r="C7" s="22" t="s">
        <v>4</v>
      </c>
      <c r="D7" s="22" t="s">
        <v>5</v>
      </c>
      <c r="E7" s="22" t="s">
        <v>157</v>
      </c>
    </row>
    <row r="8" spans="1:9" x14ac:dyDescent="0.25">
      <c r="A8" s="4">
        <v>29311</v>
      </c>
      <c r="B8" s="20">
        <v>-8.3174368088195223</v>
      </c>
      <c r="C8" s="20"/>
      <c r="D8" s="20"/>
      <c r="E8" s="20">
        <v>-3.3581542787426311</v>
      </c>
    </row>
    <row r="9" spans="1:9" x14ac:dyDescent="0.25">
      <c r="A9" s="4">
        <v>29402</v>
      </c>
      <c r="B9" s="20">
        <v>-12.906818498975214</v>
      </c>
      <c r="C9" s="20"/>
      <c r="D9" s="20"/>
      <c r="E9" s="20">
        <v>-7.1533863823798232</v>
      </c>
    </row>
    <row r="10" spans="1:9" x14ac:dyDescent="0.25">
      <c r="A10" s="4">
        <v>29494</v>
      </c>
      <c r="B10" s="20">
        <v>-10.275466148402401</v>
      </c>
      <c r="C10" s="20"/>
      <c r="D10" s="20"/>
      <c r="E10" s="20">
        <v>-4.9717565897027356</v>
      </c>
    </row>
    <row r="11" spans="1:9" x14ac:dyDescent="0.25">
      <c r="A11" s="4">
        <v>29586</v>
      </c>
      <c r="B11" s="20">
        <v>-10.839074425770079</v>
      </c>
      <c r="C11" s="20"/>
      <c r="D11" s="20"/>
      <c r="E11" s="20">
        <v>-5.6237319077008907</v>
      </c>
    </row>
    <row r="12" spans="1:9" x14ac:dyDescent="0.25">
      <c r="A12" s="4">
        <v>29676</v>
      </c>
      <c r="B12" s="20">
        <v>-10.93745828158279</v>
      </c>
      <c r="C12" s="20"/>
      <c r="D12" s="20"/>
      <c r="E12" s="20">
        <v>-7.5249078849046853</v>
      </c>
    </row>
    <row r="13" spans="1:9" x14ac:dyDescent="0.25">
      <c r="A13" s="4">
        <v>29767</v>
      </c>
      <c r="B13" s="20">
        <v>-13.439425825137485</v>
      </c>
      <c r="C13" s="20"/>
      <c r="D13" s="20"/>
      <c r="E13" s="20">
        <v>-11.06635304980712</v>
      </c>
    </row>
    <row r="14" spans="1:9" x14ac:dyDescent="0.25">
      <c r="A14" s="4">
        <v>29859</v>
      </c>
      <c r="B14" s="20">
        <v>-17.633657959359748</v>
      </c>
      <c r="C14" s="20"/>
      <c r="D14" s="20"/>
      <c r="E14" s="20">
        <v>-12.467658545049565</v>
      </c>
    </row>
    <row r="15" spans="1:9" x14ac:dyDescent="0.25">
      <c r="A15" s="4">
        <v>29951</v>
      </c>
      <c r="B15" s="20">
        <v>-17.053442805224282</v>
      </c>
      <c r="C15" s="20"/>
      <c r="D15" s="20"/>
      <c r="E15" s="20">
        <v>-11.982690803011852</v>
      </c>
    </row>
    <row r="16" spans="1:9" x14ac:dyDescent="0.25">
      <c r="A16" s="4">
        <v>30041</v>
      </c>
      <c r="B16" s="20">
        <v>-16.597223194701151</v>
      </c>
      <c r="C16" s="20"/>
      <c r="D16" s="20"/>
      <c r="E16" s="20">
        <v>-14.419845421668033</v>
      </c>
    </row>
    <row r="17" spans="1:5" x14ac:dyDescent="0.25">
      <c r="A17" s="4">
        <v>30132</v>
      </c>
      <c r="B17" s="20">
        <v>-10.838104877011002</v>
      </c>
      <c r="C17" s="20"/>
      <c r="D17" s="20"/>
      <c r="E17" s="20">
        <v>-14.865542982436031</v>
      </c>
    </row>
    <row r="18" spans="1:5" x14ac:dyDescent="0.25">
      <c r="A18" s="4">
        <v>30224</v>
      </c>
      <c r="B18" s="20">
        <v>-9.4162233855018425</v>
      </c>
      <c r="C18" s="20"/>
      <c r="D18" s="20"/>
      <c r="E18" s="20">
        <v>-16.102869398733578</v>
      </c>
    </row>
    <row r="19" spans="1:5" x14ac:dyDescent="0.25">
      <c r="A19" s="4">
        <v>30316</v>
      </c>
      <c r="B19" s="20">
        <v>-8.0982047548852627</v>
      </c>
      <c r="C19" s="20"/>
      <c r="D19" s="20"/>
      <c r="E19" s="20">
        <v>-14.666826870696736</v>
      </c>
    </row>
    <row r="20" spans="1:5" x14ac:dyDescent="0.25">
      <c r="A20" s="4">
        <v>30406</v>
      </c>
      <c r="B20" s="20">
        <v>2.1548930895524121</v>
      </c>
      <c r="C20" s="20"/>
      <c r="D20" s="20"/>
      <c r="E20" s="20">
        <v>-8.407318897587146</v>
      </c>
    </row>
    <row r="21" spans="1:5" x14ac:dyDescent="0.25">
      <c r="A21" s="4">
        <v>30497</v>
      </c>
      <c r="B21" s="20">
        <v>14.37869476126532</v>
      </c>
      <c r="C21" s="20"/>
      <c r="D21" s="20"/>
      <c r="E21" s="20">
        <v>2.9122744606061568</v>
      </c>
    </row>
    <row r="22" spans="1:5" x14ac:dyDescent="0.25">
      <c r="A22" s="4">
        <v>30589</v>
      </c>
      <c r="B22" s="20">
        <v>18.904235713075579</v>
      </c>
      <c r="C22" s="20"/>
      <c r="D22" s="20"/>
      <c r="E22" s="20">
        <v>5.7929708499813604</v>
      </c>
    </row>
    <row r="23" spans="1:5" x14ac:dyDescent="0.25">
      <c r="A23" s="4">
        <v>30681</v>
      </c>
      <c r="B23" s="20">
        <v>20.034411628820116</v>
      </c>
      <c r="C23" s="20"/>
      <c r="D23" s="20"/>
      <c r="E23" s="20">
        <v>8.7479770560770618</v>
      </c>
    </row>
    <row r="24" spans="1:5" x14ac:dyDescent="0.25">
      <c r="A24" s="4">
        <v>30772</v>
      </c>
      <c r="B24" s="20">
        <v>16.179889523072699</v>
      </c>
      <c r="C24" s="20"/>
      <c r="D24" s="20"/>
      <c r="E24" s="20">
        <v>11.311216308813577</v>
      </c>
    </row>
    <row r="25" spans="1:5" x14ac:dyDescent="0.25">
      <c r="A25" s="4">
        <v>30863</v>
      </c>
      <c r="B25" s="20">
        <v>4.8665057875708184</v>
      </c>
      <c r="C25" s="20"/>
      <c r="D25" s="20"/>
      <c r="E25" s="20">
        <v>10.751386903486093</v>
      </c>
    </row>
    <row r="26" spans="1:5" x14ac:dyDescent="0.25">
      <c r="A26" s="4">
        <v>30955</v>
      </c>
      <c r="B26" s="20">
        <v>4.301576028075349</v>
      </c>
      <c r="C26" s="20"/>
      <c r="D26" s="20"/>
      <c r="E26" s="20">
        <v>10.595912019928155</v>
      </c>
    </row>
    <row r="27" spans="1:5" x14ac:dyDescent="0.25">
      <c r="A27" s="4">
        <v>31047</v>
      </c>
      <c r="B27" s="20">
        <v>7.3814945235126883</v>
      </c>
      <c r="C27" s="20"/>
      <c r="D27" s="20"/>
      <c r="E27" s="20">
        <v>13.152664413679416</v>
      </c>
    </row>
    <row r="28" spans="1:5" x14ac:dyDescent="0.25">
      <c r="A28" s="4">
        <v>31137</v>
      </c>
      <c r="B28" s="20">
        <v>5.8825214349601085</v>
      </c>
      <c r="C28" s="20"/>
      <c r="D28" s="20"/>
      <c r="E28" s="20">
        <v>15.179606541624114</v>
      </c>
    </row>
    <row r="29" spans="1:5" x14ac:dyDescent="0.25">
      <c r="A29" s="4">
        <v>31228</v>
      </c>
      <c r="B29" s="20">
        <v>9.8707800158124073</v>
      </c>
      <c r="C29" s="20"/>
      <c r="D29" s="20"/>
      <c r="E29" s="20">
        <v>18.833438418588578</v>
      </c>
    </row>
    <row r="30" spans="1:5" x14ac:dyDescent="0.25">
      <c r="A30" s="4">
        <v>31320</v>
      </c>
      <c r="B30" s="20">
        <v>17.998635093970105</v>
      </c>
      <c r="C30" s="20"/>
      <c r="D30" s="20"/>
      <c r="E30" s="20">
        <v>25.310775929482922</v>
      </c>
    </row>
    <row r="31" spans="1:5" x14ac:dyDescent="0.25">
      <c r="A31" s="4">
        <v>31412</v>
      </c>
      <c r="B31" s="20">
        <v>17.443344155439977</v>
      </c>
      <c r="C31" s="20"/>
      <c r="D31" s="20"/>
      <c r="E31" s="20">
        <v>25.349525649568029</v>
      </c>
    </row>
    <row r="32" spans="1:5" x14ac:dyDescent="0.25">
      <c r="A32" s="4">
        <v>31502</v>
      </c>
      <c r="B32" s="20">
        <v>24.113172041342025</v>
      </c>
      <c r="C32" s="20"/>
      <c r="D32" s="20"/>
      <c r="E32" s="20">
        <v>26.952996638414596</v>
      </c>
    </row>
    <row r="33" spans="1:5" x14ac:dyDescent="0.25">
      <c r="A33" s="4">
        <v>31593</v>
      </c>
      <c r="B33" s="20">
        <v>16.602334097308802</v>
      </c>
      <c r="C33" s="20"/>
      <c r="D33" s="20"/>
      <c r="E33" s="20">
        <v>22.85117453172052</v>
      </c>
    </row>
    <row r="34" spans="1:5" x14ac:dyDescent="0.25">
      <c r="A34" s="4">
        <v>31685</v>
      </c>
      <c r="B34" s="20">
        <v>3.7592884323739417</v>
      </c>
      <c r="C34" s="20"/>
      <c r="D34" s="20"/>
      <c r="E34" s="20">
        <v>16.850570224290262</v>
      </c>
    </row>
    <row r="35" spans="1:5" x14ac:dyDescent="0.25">
      <c r="A35" s="4">
        <v>31777</v>
      </c>
      <c r="B35" s="20">
        <v>0.91132491751737543</v>
      </c>
      <c r="C35" s="20"/>
      <c r="D35" s="20"/>
      <c r="E35" s="20">
        <v>16.310939105613031</v>
      </c>
    </row>
    <row r="36" spans="1:5" x14ac:dyDescent="0.25">
      <c r="A36" s="4">
        <v>31867</v>
      </c>
      <c r="B36" s="20">
        <v>-12.279989947641933</v>
      </c>
      <c r="C36" s="20"/>
      <c r="D36" s="20"/>
      <c r="E36" s="20">
        <v>7.5420472876579048</v>
      </c>
    </row>
    <row r="37" spans="1:5" x14ac:dyDescent="0.25">
      <c r="A37" s="4">
        <v>31958</v>
      </c>
      <c r="B37" s="20">
        <v>-11.651965332821945</v>
      </c>
      <c r="C37" s="20"/>
      <c r="D37" s="20"/>
      <c r="E37" s="20">
        <v>6.6512333313494043</v>
      </c>
    </row>
    <row r="38" spans="1:5" x14ac:dyDescent="0.25">
      <c r="A38" s="4">
        <v>32050</v>
      </c>
      <c r="B38" s="20">
        <v>-10.105911183817874</v>
      </c>
      <c r="C38" s="20"/>
      <c r="D38" s="20"/>
      <c r="E38" s="20">
        <v>5.4636108542221118</v>
      </c>
    </row>
    <row r="39" spans="1:5" x14ac:dyDescent="0.25">
      <c r="A39" s="4">
        <v>32142</v>
      </c>
      <c r="B39" s="20">
        <v>-11.690158198308854</v>
      </c>
      <c r="C39" s="20"/>
      <c r="D39" s="20"/>
      <c r="E39" s="20">
        <v>3.8501136449939466</v>
      </c>
    </row>
    <row r="40" spans="1:5" x14ac:dyDescent="0.25">
      <c r="A40" s="4">
        <v>32233</v>
      </c>
      <c r="B40" s="20">
        <v>-5.7236277944173075</v>
      </c>
      <c r="C40" s="20"/>
      <c r="D40" s="20"/>
      <c r="E40" s="20">
        <v>3.8923540485155561</v>
      </c>
    </row>
    <row r="41" spans="1:5" x14ac:dyDescent="0.25">
      <c r="A41" s="4">
        <v>32324</v>
      </c>
      <c r="B41" s="20">
        <v>-4.61711404696723</v>
      </c>
      <c r="C41" s="20"/>
      <c r="D41" s="20"/>
      <c r="E41" s="20">
        <v>2.6431279835813726</v>
      </c>
    </row>
    <row r="42" spans="1:5" x14ac:dyDescent="0.25">
      <c r="A42" s="4">
        <v>32416</v>
      </c>
      <c r="B42" s="20">
        <v>-1.7335295785728677</v>
      </c>
      <c r="C42" s="20"/>
      <c r="D42" s="20"/>
      <c r="E42" s="20">
        <v>3.0658732695376445</v>
      </c>
    </row>
    <row r="43" spans="1:5" x14ac:dyDescent="0.25">
      <c r="A43" s="4">
        <v>32508</v>
      </c>
      <c r="B43" s="20">
        <v>-0.43279638766301476</v>
      </c>
      <c r="C43" s="20"/>
      <c r="D43" s="20"/>
      <c r="E43" s="20">
        <v>1.9082601270993926</v>
      </c>
    </row>
    <row r="44" spans="1:5" x14ac:dyDescent="0.25">
      <c r="A44" s="4">
        <v>32598</v>
      </c>
      <c r="B44" s="20">
        <v>-2.537950427208957</v>
      </c>
      <c r="C44" s="20"/>
      <c r="D44" s="20"/>
      <c r="E44" s="20">
        <v>-1.4750024487585667</v>
      </c>
    </row>
    <row r="45" spans="1:5" x14ac:dyDescent="0.25">
      <c r="A45" s="4">
        <v>32689</v>
      </c>
      <c r="B45" s="20">
        <v>-3.3339853417329701</v>
      </c>
      <c r="C45" s="20"/>
      <c r="D45" s="20"/>
      <c r="E45" s="20">
        <v>-2.9813966807754499</v>
      </c>
    </row>
    <row r="46" spans="1:5" x14ac:dyDescent="0.25">
      <c r="A46" s="4">
        <v>32781</v>
      </c>
      <c r="B46" s="20">
        <v>-6.7862964229513771</v>
      </c>
      <c r="C46" s="20"/>
      <c r="D46" s="20"/>
      <c r="E46" s="20">
        <v>-5.1506658228219537</v>
      </c>
    </row>
    <row r="47" spans="1:5" x14ac:dyDescent="0.25">
      <c r="A47" s="4">
        <v>32873</v>
      </c>
      <c r="B47" s="20">
        <v>-8.2862068978843855</v>
      </c>
      <c r="C47" s="20"/>
      <c r="D47" s="20"/>
      <c r="E47" s="20">
        <v>-6.382345868215122</v>
      </c>
    </row>
    <row r="48" spans="1:5" x14ac:dyDescent="0.25">
      <c r="A48" s="4">
        <v>32963</v>
      </c>
      <c r="B48" s="20">
        <v>-11.338806041281691</v>
      </c>
      <c r="C48" s="20"/>
      <c r="D48" s="20"/>
      <c r="E48" s="20">
        <v>-10.842812895100051</v>
      </c>
    </row>
    <row r="49" spans="1:5" x14ac:dyDescent="0.25">
      <c r="A49" s="4">
        <v>33054</v>
      </c>
      <c r="B49" s="20">
        <v>-8.8140022957595932</v>
      </c>
      <c r="C49" s="20"/>
      <c r="D49" s="20"/>
      <c r="E49" s="20">
        <v>-10.503888769386904</v>
      </c>
    </row>
    <row r="50" spans="1:5" x14ac:dyDescent="0.25">
      <c r="A50" s="4">
        <v>33146</v>
      </c>
      <c r="B50" s="20">
        <v>-7.6786787127813945</v>
      </c>
      <c r="C50" s="20"/>
      <c r="D50" s="20"/>
      <c r="E50" s="20">
        <v>-12.042499302516019</v>
      </c>
    </row>
    <row r="51" spans="1:5" x14ac:dyDescent="0.25">
      <c r="A51" s="4">
        <v>33238</v>
      </c>
      <c r="B51" s="20">
        <v>-8.3293858746249612</v>
      </c>
      <c r="C51" s="20"/>
      <c r="D51" s="20"/>
      <c r="E51" s="20">
        <v>-12.805710989037877</v>
      </c>
    </row>
    <row r="52" spans="1:5" x14ac:dyDescent="0.25">
      <c r="A52" s="4">
        <v>33328</v>
      </c>
      <c r="B52" s="20">
        <v>-1.7968190646594606</v>
      </c>
      <c r="C52" s="20"/>
      <c r="D52" s="20"/>
      <c r="E52" s="20">
        <v>-10.880140806687244</v>
      </c>
    </row>
    <row r="53" spans="1:5" x14ac:dyDescent="0.25">
      <c r="A53" s="4">
        <v>33419</v>
      </c>
      <c r="B53" s="20">
        <v>-2.990012327531244</v>
      </c>
      <c r="C53" s="20"/>
      <c r="D53" s="20"/>
      <c r="E53" s="20">
        <v>-10.140537200788991</v>
      </c>
    </row>
    <row r="54" spans="1:5" x14ac:dyDescent="0.25">
      <c r="A54" s="4">
        <v>33511</v>
      </c>
      <c r="B54" s="20">
        <v>-1.746245700019633</v>
      </c>
      <c r="C54" s="20"/>
      <c r="D54" s="20"/>
      <c r="E54" s="20">
        <v>-10.128851956089912</v>
      </c>
    </row>
    <row r="55" spans="1:5" x14ac:dyDescent="0.25">
      <c r="A55" s="4">
        <v>33603</v>
      </c>
      <c r="B55" s="20">
        <v>0.74919067390193383</v>
      </c>
      <c r="C55" s="20"/>
      <c r="D55" s="20"/>
      <c r="E55" s="20">
        <v>-9.3336309490940508</v>
      </c>
    </row>
    <row r="56" spans="1:5" x14ac:dyDescent="0.25">
      <c r="A56" s="4">
        <v>33694</v>
      </c>
      <c r="B56" s="20">
        <v>-0.19848012312335683</v>
      </c>
      <c r="C56" s="20"/>
      <c r="D56" s="20"/>
      <c r="E56" s="20">
        <v>-8.6630627859885738</v>
      </c>
    </row>
    <row r="57" spans="1:5" x14ac:dyDescent="0.25">
      <c r="A57" s="4">
        <v>33785</v>
      </c>
      <c r="B57" s="20">
        <v>-1.3412687291854075</v>
      </c>
      <c r="C57" s="20"/>
      <c r="D57" s="20"/>
      <c r="E57" s="20">
        <v>-7.9641689426949043</v>
      </c>
    </row>
    <row r="58" spans="1:5" x14ac:dyDescent="0.25">
      <c r="A58" s="4">
        <v>33877</v>
      </c>
      <c r="B58" s="20">
        <v>-3.0565514801641602</v>
      </c>
      <c r="C58" s="20"/>
      <c r="D58" s="20"/>
      <c r="E58" s="20">
        <v>-8.8255341376299654</v>
      </c>
    </row>
    <row r="59" spans="1:5" x14ac:dyDescent="0.25">
      <c r="A59" s="4">
        <v>33969</v>
      </c>
      <c r="B59" s="20">
        <v>-6.4663386245431109</v>
      </c>
      <c r="C59" s="20"/>
      <c r="D59" s="20"/>
      <c r="E59" s="20">
        <v>-12.245967115623301</v>
      </c>
    </row>
    <row r="60" spans="1:5" x14ac:dyDescent="0.25">
      <c r="A60" s="4">
        <v>34059</v>
      </c>
      <c r="B60" s="20">
        <v>-7.0053305788490334</v>
      </c>
      <c r="C60" s="20">
        <v>-12.094279411112485</v>
      </c>
      <c r="D60" s="20"/>
      <c r="E60" s="20">
        <v>-14.951220399270138</v>
      </c>
    </row>
    <row r="61" spans="1:5" x14ac:dyDescent="0.25">
      <c r="A61" s="4">
        <v>34150</v>
      </c>
      <c r="B61" s="20">
        <v>-7.1051174005588802</v>
      </c>
      <c r="C61" s="20">
        <v>-10.6883977111499</v>
      </c>
      <c r="D61" s="20"/>
      <c r="E61" s="20">
        <v>-16.646590743643863</v>
      </c>
    </row>
    <row r="62" spans="1:5" x14ac:dyDescent="0.25">
      <c r="A62" s="4">
        <v>34242</v>
      </c>
      <c r="B62" s="20">
        <v>-1.0522791084316752</v>
      </c>
      <c r="C62" s="20">
        <v>-3.2915746838731663</v>
      </c>
      <c r="D62" s="20"/>
      <c r="E62" s="20">
        <v>-11.10041770537482</v>
      </c>
    </row>
    <row r="63" spans="1:5" x14ac:dyDescent="0.25">
      <c r="A63" s="4">
        <v>34334</v>
      </c>
      <c r="B63" s="20">
        <v>7.593171841326174</v>
      </c>
      <c r="C63" s="20">
        <v>4.5074908560611915</v>
      </c>
      <c r="D63" s="20">
        <v>-6.3516397594729712</v>
      </c>
      <c r="E63" s="20">
        <v>-1.1284025475096437</v>
      </c>
    </row>
    <row r="64" spans="1:5" x14ac:dyDescent="0.25">
      <c r="A64" s="4">
        <v>34424</v>
      </c>
      <c r="B64" s="20">
        <v>14.087425252171659</v>
      </c>
      <c r="C64" s="20">
        <v>12.476949875339759</v>
      </c>
      <c r="D64" s="20">
        <v>-4.7315060492665868</v>
      </c>
      <c r="E64" s="20">
        <v>7.4084603247640102</v>
      </c>
    </row>
    <row r="65" spans="1:5" x14ac:dyDescent="0.25">
      <c r="A65" s="4">
        <v>34515</v>
      </c>
      <c r="B65" s="20">
        <v>14.195498671169538</v>
      </c>
      <c r="C65" s="20">
        <v>11.20892165468803</v>
      </c>
      <c r="D65" s="20">
        <v>-3.7530695077657716</v>
      </c>
      <c r="E65" s="20">
        <v>9.0540031059600956</v>
      </c>
    </row>
    <row r="66" spans="1:5" x14ac:dyDescent="0.25">
      <c r="A66" s="4">
        <v>34607</v>
      </c>
      <c r="B66" s="20">
        <v>7.2252898633833995</v>
      </c>
      <c r="C66" s="20">
        <v>3.7629036865035381</v>
      </c>
      <c r="D66" s="20">
        <v>-1.5155779294356519</v>
      </c>
      <c r="E66" s="20">
        <v>6.790616615909939</v>
      </c>
    </row>
    <row r="67" spans="1:5" x14ac:dyDescent="0.25">
      <c r="A67" s="4">
        <v>34699</v>
      </c>
      <c r="B67" s="20">
        <v>3.0238456330396124</v>
      </c>
      <c r="C67" s="20">
        <v>-0.48797818977042162</v>
      </c>
      <c r="D67" s="20">
        <v>1.4214206968643062</v>
      </c>
      <c r="E67" s="20">
        <v>1.8850590018539171</v>
      </c>
    </row>
    <row r="68" spans="1:5" x14ac:dyDescent="0.25">
      <c r="A68" s="4">
        <v>34789</v>
      </c>
      <c r="B68" s="20">
        <v>-0.36534637726387542</v>
      </c>
      <c r="C68" s="20">
        <v>-3.7061913400573743</v>
      </c>
      <c r="D68" s="20">
        <v>-1.9698386270200263</v>
      </c>
      <c r="E68" s="20">
        <v>2.4569029068820081</v>
      </c>
    </row>
    <row r="69" spans="1:5" x14ac:dyDescent="0.25">
      <c r="A69" s="4">
        <v>34880</v>
      </c>
      <c r="B69" s="20">
        <v>3.8177867764320972</v>
      </c>
      <c r="C69" s="20">
        <v>1.8179506673341894</v>
      </c>
      <c r="D69" s="20">
        <v>-0.61055369379884317</v>
      </c>
      <c r="E69" s="20">
        <v>4.2866606258428641</v>
      </c>
    </row>
    <row r="70" spans="1:5" x14ac:dyDescent="0.25">
      <c r="A70" s="4">
        <v>34972</v>
      </c>
      <c r="B70" s="20">
        <v>8.5411703105787709</v>
      </c>
      <c r="C70" s="20">
        <v>7.2807754643933853</v>
      </c>
      <c r="D70" s="20">
        <v>-1.1414810748413551</v>
      </c>
      <c r="E70" s="20">
        <v>6.3851556996843417</v>
      </c>
    </row>
    <row r="71" spans="1:5" x14ac:dyDescent="0.25">
      <c r="A71" s="4">
        <v>35064</v>
      </c>
      <c r="B71" s="20">
        <v>10.733384291469994</v>
      </c>
      <c r="C71" s="20">
        <v>10.438384192996608</v>
      </c>
      <c r="D71" s="20">
        <v>-0.14816431569552035</v>
      </c>
      <c r="E71" s="20">
        <v>8.9648478432405643</v>
      </c>
    </row>
    <row r="72" spans="1:5" x14ac:dyDescent="0.25">
      <c r="A72" s="4">
        <v>35155</v>
      </c>
      <c r="B72" s="20">
        <v>10.122815612554504</v>
      </c>
      <c r="C72" s="20">
        <v>10.872188601045419</v>
      </c>
      <c r="D72" s="20">
        <v>3.0754099339988628</v>
      </c>
      <c r="E72" s="20">
        <v>10.549793318308076</v>
      </c>
    </row>
    <row r="73" spans="1:5" x14ac:dyDescent="0.25">
      <c r="A73" s="4">
        <v>35246</v>
      </c>
      <c r="B73" s="20">
        <v>8.388197695264088</v>
      </c>
      <c r="C73" s="20">
        <v>9.2845856330185494</v>
      </c>
      <c r="D73" s="20">
        <v>3.5743783991856626</v>
      </c>
      <c r="E73" s="20">
        <v>12.628690446427559</v>
      </c>
    </row>
    <row r="74" spans="1:5" x14ac:dyDescent="0.25">
      <c r="A74" s="4">
        <v>35338</v>
      </c>
      <c r="B74" s="20">
        <v>8.1727739817522469</v>
      </c>
      <c r="C74" s="20">
        <v>9.1828170844394883</v>
      </c>
      <c r="D74" s="20">
        <v>4.6816566485442523</v>
      </c>
      <c r="E74" s="20">
        <v>15.703358076792195</v>
      </c>
    </row>
    <row r="75" spans="1:5" x14ac:dyDescent="0.25">
      <c r="A75" s="4">
        <v>35430</v>
      </c>
      <c r="B75" s="20">
        <v>8.8376638234004758</v>
      </c>
      <c r="C75" s="20">
        <v>9.8868617772208456</v>
      </c>
      <c r="D75" s="20">
        <v>3.0888138165224399</v>
      </c>
      <c r="E75" s="20">
        <v>19.316814276407833</v>
      </c>
    </row>
    <row r="76" spans="1:5" x14ac:dyDescent="0.25">
      <c r="A76" s="4">
        <v>35520</v>
      </c>
      <c r="B76" s="20">
        <v>10.698560957754321</v>
      </c>
      <c r="C76" s="20">
        <v>11.363119023948132</v>
      </c>
      <c r="D76" s="20">
        <v>5.4581489454957</v>
      </c>
      <c r="E76" s="20">
        <v>21.930994030263129</v>
      </c>
    </row>
    <row r="77" spans="1:5" x14ac:dyDescent="0.25">
      <c r="A77" s="4">
        <v>35611</v>
      </c>
      <c r="B77" s="20">
        <v>10.730845126341283</v>
      </c>
      <c r="C77" s="20">
        <v>11.505057383161986</v>
      </c>
      <c r="D77" s="20">
        <v>4.5620390136347888</v>
      </c>
      <c r="E77" s="20">
        <v>23.463458870529983</v>
      </c>
    </row>
    <row r="78" spans="1:5" x14ac:dyDescent="0.25">
      <c r="A78" s="4">
        <v>35703</v>
      </c>
      <c r="B78" s="20">
        <v>9.624715030218578</v>
      </c>
      <c r="C78" s="20">
        <v>11.042924124512732</v>
      </c>
      <c r="D78" s="20">
        <v>5.6166605603903852</v>
      </c>
      <c r="E78" s="20">
        <v>23.946050513194585</v>
      </c>
    </row>
    <row r="79" spans="1:5" x14ac:dyDescent="0.25">
      <c r="A79" s="4">
        <v>35795</v>
      </c>
      <c r="B79" s="20">
        <v>7.255608032324945</v>
      </c>
      <c r="C79" s="20">
        <v>10.308144830829269</v>
      </c>
      <c r="D79" s="20">
        <v>7.1194545354251737</v>
      </c>
      <c r="E79" s="20">
        <v>23.743594690895463</v>
      </c>
    </row>
    <row r="80" spans="1:5" x14ac:dyDescent="0.25">
      <c r="A80" s="4">
        <v>35885</v>
      </c>
      <c r="B80" s="20">
        <v>6.0467547725870041</v>
      </c>
      <c r="C80" s="20">
        <v>9.2874850946236478</v>
      </c>
      <c r="D80" s="20">
        <v>4.64100726708081</v>
      </c>
      <c r="E80" s="20">
        <v>23.227892861540433</v>
      </c>
    </row>
    <row r="81" spans="1:5" x14ac:dyDescent="0.25">
      <c r="A81" s="4">
        <v>35976</v>
      </c>
      <c r="B81" s="20">
        <v>7.8486846438291735</v>
      </c>
      <c r="C81" s="20">
        <v>11.495589655166572</v>
      </c>
      <c r="D81" s="20">
        <v>6.0124243561900492</v>
      </c>
      <c r="E81" s="20">
        <v>25.663661395227621</v>
      </c>
    </row>
    <row r="82" spans="1:5" x14ac:dyDescent="0.25">
      <c r="A82" s="4">
        <v>36068</v>
      </c>
      <c r="B82" s="20">
        <v>7.1071496874307138</v>
      </c>
      <c r="C82" s="20">
        <v>11.673701962226835</v>
      </c>
      <c r="D82" s="20">
        <v>6.2766051349709251</v>
      </c>
      <c r="E82" s="20">
        <v>24.615485564860439</v>
      </c>
    </row>
    <row r="83" spans="1:5" x14ac:dyDescent="0.25">
      <c r="A83" s="4">
        <v>36160</v>
      </c>
      <c r="B83" s="20">
        <v>8.5445448107623889</v>
      </c>
      <c r="C83" s="20">
        <v>13.995679324536404</v>
      </c>
      <c r="D83" s="20">
        <v>7.9834663790870675</v>
      </c>
      <c r="E83" s="20">
        <v>25.062711569267158</v>
      </c>
    </row>
    <row r="84" spans="1:5" x14ac:dyDescent="0.25">
      <c r="A84" s="4">
        <v>36250</v>
      </c>
      <c r="B84" s="20">
        <v>7.8558656325387943</v>
      </c>
      <c r="C84" s="20">
        <v>14.950630276600506</v>
      </c>
      <c r="D84" s="20">
        <v>9.3931062219793091</v>
      </c>
      <c r="E84" s="20">
        <v>26.170158391794551</v>
      </c>
    </row>
    <row r="85" spans="1:5" x14ac:dyDescent="0.25">
      <c r="A85" s="4">
        <v>36341</v>
      </c>
      <c r="B85" s="20">
        <v>4.9281063698063843</v>
      </c>
      <c r="C85" s="20">
        <v>12.14614230689628</v>
      </c>
      <c r="D85" s="20">
        <v>8.8242801534079938</v>
      </c>
      <c r="E85" s="20">
        <v>26.501766453101695</v>
      </c>
    </row>
    <row r="86" spans="1:5" x14ac:dyDescent="0.25">
      <c r="A86" s="4">
        <v>36433</v>
      </c>
      <c r="B86" s="20">
        <v>4.4730816808692619</v>
      </c>
      <c r="C86" s="20">
        <v>11.929955359800104</v>
      </c>
      <c r="D86" s="20">
        <v>7.5361863148892372</v>
      </c>
      <c r="E86" s="20">
        <v>25.978625546173674</v>
      </c>
    </row>
    <row r="87" spans="1:5" x14ac:dyDescent="0.25">
      <c r="A87" s="4">
        <v>36525</v>
      </c>
      <c r="B87" s="20">
        <v>2.0498095473574951</v>
      </c>
      <c r="C87" s="20">
        <v>7.9346794928765174</v>
      </c>
      <c r="D87" s="20">
        <v>4.8743183434834636</v>
      </c>
      <c r="E87" s="20">
        <v>25.181268655033541</v>
      </c>
    </row>
    <row r="88" spans="1:5" x14ac:dyDescent="0.25">
      <c r="A88" s="4">
        <v>36616</v>
      </c>
      <c r="B88" s="20">
        <v>2.031320379244872</v>
      </c>
      <c r="C88" s="20">
        <v>8.2595669233847211</v>
      </c>
      <c r="D88" s="20">
        <v>6.9640407862663345</v>
      </c>
      <c r="E88" s="20">
        <v>24.369570798756037</v>
      </c>
    </row>
    <row r="89" spans="1:5" x14ac:dyDescent="0.25">
      <c r="A89" s="4">
        <v>36707</v>
      </c>
      <c r="B89" s="20">
        <v>3.1274089033921371</v>
      </c>
      <c r="C89" s="20">
        <v>8.761165497650758</v>
      </c>
      <c r="D89" s="20">
        <v>9.6405966458094525</v>
      </c>
      <c r="E89" s="20">
        <v>23.654198157622464</v>
      </c>
    </row>
    <row r="90" spans="1:5" x14ac:dyDescent="0.25">
      <c r="A90" s="4">
        <v>36799</v>
      </c>
      <c r="B90" s="20">
        <v>3.9911963304882558</v>
      </c>
      <c r="C90" s="20">
        <v>8.0366906610556335</v>
      </c>
      <c r="D90" s="20">
        <v>11.289117832321738</v>
      </c>
      <c r="E90" s="20">
        <v>24.49736422583819</v>
      </c>
    </row>
    <row r="91" spans="1:5" x14ac:dyDescent="0.25">
      <c r="A91" s="4">
        <v>36891</v>
      </c>
      <c r="B91" s="20">
        <v>5.2951233991199054</v>
      </c>
      <c r="C91" s="20">
        <v>11.123099823533389</v>
      </c>
      <c r="D91" s="20">
        <v>12.781798986627857</v>
      </c>
      <c r="E91" s="20">
        <v>24.281730719898942</v>
      </c>
    </row>
    <row r="92" spans="1:5" x14ac:dyDescent="0.25">
      <c r="A92" s="4">
        <v>36981</v>
      </c>
      <c r="B92" s="20">
        <v>5.7319599042155112</v>
      </c>
      <c r="C92" s="20">
        <v>10.544735521898208</v>
      </c>
      <c r="D92" s="20">
        <v>10.117163868878553</v>
      </c>
      <c r="E92" s="20">
        <v>22.485129068560461</v>
      </c>
    </row>
    <row r="93" spans="1:5" x14ac:dyDescent="0.25">
      <c r="A93" s="4">
        <v>37072</v>
      </c>
      <c r="B93" s="20">
        <v>3.515943790630871</v>
      </c>
      <c r="C93" s="20">
        <v>10.032105311113781</v>
      </c>
      <c r="D93" s="20">
        <v>7.2490101791469641</v>
      </c>
      <c r="E93" s="20">
        <v>19.919000979340161</v>
      </c>
    </row>
    <row r="94" spans="1:5" x14ac:dyDescent="0.25">
      <c r="A94" s="4">
        <v>37164</v>
      </c>
      <c r="B94" s="20">
        <v>2.6060206644016981</v>
      </c>
      <c r="C94" s="20">
        <v>10.986215963804668</v>
      </c>
      <c r="D94" s="20">
        <v>5.8639541960318065</v>
      </c>
      <c r="E94" s="20">
        <v>18.046028596822516</v>
      </c>
    </row>
    <row r="95" spans="1:5" x14ac:dyDescent="0.25">
      <c r="A95" s="4">
        <v>37256</v>
      </c>
      <c r="B95" s="20">
        <v>1.4511681314576474</v>
      </c>
      <c r="C95" s="20">
        <v>8.8984404870740441</v>
      </c>
      <c r="D95" s="20">
        <v>5.6876152836299765</v>
      </c>
      <c r="E95" s="20">
        <v>15.537116248822569</v>
      </c>
    </row>
    <row r="96" spans="1:5" x14ac:dyDescent="0.25">
      <c r="A96" s="4">
        <v>37346</v>
      </c>
      <c r="B96" s="20">
        <v>1.0927952314486955</v>
      </c>
      <c r="C96" s="20">
        <v>8.2613333100405981</v>
      </c>
      <c r="D96" s="20">
        <v>4.2592845200626339</v>
      </c>
      <c r="E96" s="20">
        <v>14.966240677424981</v>
      </c>
    </row>
    <row r="97" spans="1:5" x14ac:dyDescent="0.25">
      <c r="A97" s="4">
        <v>37437</v>
      </c>
      <c r="B97" s="20">
        <v>1.7704838706684933</v>
      </c>
      <c r="C97" s="20">
        <v>7.6228037777308577</v>
      </c>
      <c r="D97" s="20">
        <v>3.0951037573088813</v>
      </c>
      <c r="E97" s="20">
        <v>13.801134424053419</v>
      </c>
    </row>
    <row r="98" spans="1:5" x14ac:dyDescent="0.25">
      <c r="A98" s="4">
        <v>37529</v>
      </c>
      <c r="B98" s="20">
        <v>1.7096190871356054</v>
      </c>
      <c r="C98" s="20">
        <v>6.7775393155478536</v>
      </c>
      <c r="D98" s="20">
        <v>3.751936942636469</v>
      </c>
      <c r="E98" s="20">
        <v>11.909796838636089</v>
      </c>
    </row>
    <row r="99" spans="1:5" x14ac:dyDescent="0.25">
      <c r="A99" s="4">
        <v>37621</v>
      </c>
      <c r="B99" s="20">
        <v>2.2207269966071808</v>
      </c>
      <c r="C99" s="20">
        <v>5.8405660866989173</v>
      </c>
      <c r="D99" s="20">
        <v>2.1577279770595093</v>
      </c>
      <c r="E99" s="20">
        <v>10.838404830135072</v>
      </c>
    </row>
    <row r="100" spans="1:5" x14ac:dyDescent="0.25">
      <c r="A100" s="4">
        <v>37711</v>
      </c>
      <c r="B100" s="20">
        <v>0.70791624731989522</v>
      </c>
      <c r="C100" s="20">
        <v>7.6612318914157207</v>
      </c>
      <c r="D100" s="20">
        <v>3.7733484909726611</v>
      </c>
      <c r="E100" s="20">
        <v>7.9039226558575093</v>
      </c>
    </row>
    <row r="101" spans="1:5" x14ac:dyDescent="0.25">
      <c r="A101" s="4">
        <v>37802</v>
      </c>
      <c r="B101" s="20">
        <v>1.7922844785878578</v>
      </c>
      <c r="C101" s="20">
        <v>6.7961781746950445</v>
      </c>
      <c r="D101" s="20">
        <v>4.0978680222012009</v>
      </c>
      <c r="E101" s="20">
        <v>7.0301137014087578</v>
      </c>
    </row>
    <row r="102" spans="1:5" x14ac:dyDescent="0.25">
      <c r="A102" s="4">
        <v>37894</v>
      </c>
      <c r="B102" s="20">
        <v>2.3969288457919902</v>
      </c>
      <c r="C102" s="20">
        <v>6.1313845162110248</v>
      </c>
      <c r="D102" s="20">
        <v>3.4998763658396381</v>
      </c>
      <c r="E102" s="20">
        <v>6.9162880189234777</v>
      </c>
    </row>
    <row r="103" spans="1:5" x14ac:dyDescent="0.25">
      <c r="A103" s="4">
        <v>37986</v>
      </c>
      <c r="B103" s="20">
        <v>2.8971042256328738</v>
      </c>
      <c r="C103" s="20">
        <v>5.0366784254905594</v>
      </c>
      <c r="D103" s="20">
        <v>3.3079472644529151</v>
      </c>
      <c r="E103" s="20">
        <v>7.5433157343874235</v>
      </c>
    </row>
    <row r="104" spans="1:5" x14ac:dyDescent="0.25">
      <c r="A104" s="4">
        <v>38077</v>
      </c>
      <c r="B104" s="20">
        <v>5.5190075989933529</v>
      </c>
      <c r="C104" s="20">
        <v>3.1924210058699609</v>
      </c>
      <c r="D104" s="20">
        <v>3.3245183548464619</v>
      </c>
      <c r="E104" s="20">
        <v>9.4823784767323005</v>
      </c>
    </row>
    <row r="105" spans="1:5" x14ac:dyDescent="0.25">
      <c r="A105" s="4">
        <v>38168</v>
      </c>
      <c r="B105" s="20">
        <v>6.4866107562236097</v>
      </c>
      <c r="C105" s="20">
        <v>5.4193674809002834</v>
      </c>
      <c r="D105" s="20">
        <v>5.4781196040535329</v>
      </c>
      <c r="E105" s="20">
        <v>11.174699290022328</v>
      </c>
    </row>
    <row r="106" spans="1:5" x14ac:dyDescent="0.25">
      <c r="A106" s="4">
        <v>38260</v>
      </c>
      <c r="B106" s="20">
        <v>8.3927756135738782</v>
      </c>
      <c r="C106" s="20">
        <v>7.2227215747108442</v>
      </c>
      <c r="D106" s="20">
        <v>6.4866686336919166</v>
      </c>
      <c r="E106" s="20">
        <v>11.207319912211467</v>
      </c>
    </row>
    <row r="107" spans="1:5" x14ac:dyDescent="0.25">
      <c r="A107" s="4">
        <v>38352</v>
      </c>
      <c r="B107" s="20">
        <v>10.230715683658875</v>
      </c>
      <c r="C107" s="20">
        <v>12.846253424979093</v>
      </c>
      <c r="D107" s="20">
        <v>10.229913003738677</v>
      </c>
      <c r="E107" s="20">
        <v>12.295967631468251</v>
      </c>
    </row>
    <row r="108" spans="1:5" x14ac:dyDescent="0.25">
      <c r="A108" s="4">
        <v>38442</v>
      </c>
      <c r="B108" s="20">
        <v>11.824395259711284</v>
      </c>
      <c r="C108" s="20">
        <v>15.720267962792779</v>
      </c>
      <c r="D108" s="20">
        <v>11.552673297967742</v>
      </c>
      <c r="E108" s="20">
        <v>12.972250271857156</v>
      </c>
    </row>
    <row r="109" spans="1:5" x14ac:dyDescent="0.25">
      <c r="A109" s="4">
        <v>38533</v>
      </c>
      <c r="B109" s="20">
        <v>13.79277241674075</v>
      </c>
      <c r="C109" s="20">
        <v>19.332844113432902</v>
      </c>
      <c r="D109" s="20">
        <v>13.213032720218475</v>
      </c>
      <c r="E109" s="20">
        <v>15.170275192899352</v>
      </c>
    </row>
    <row r="110" spans="1:5" x14ac:dyDescent="0.25">
      <c r="A110" s="4">
        <v>38625</v>
      </c>
      <c r="B110" s="20">
        <v>16.685607871424523</v>
      </c>
      <c r="C110" s="20">
        <v>24.365950989565775</v>
      </c>
      <c r="D110" s="20">
        <v>16.191540985362863</v>
      </c>
      <c r="E110" s="20">
        <v>19.8351251791963</v>
      </c>
    </row>
    <row r="111" spans="1:5" x14ac:dyDescent="0.25">
      <c r="A111" s="4">
        <v>38717</v>
      </c>
      <c r="B111" s="20">
        <v>19.856007439597256</v>
      </c>
      <c r="C111" s="20">
        <v>25.359916805676018</v>
      </c>
      <c r="D111" s="20">
        <v>16.581238033901368</v>
      </c>
      <c r="E111" s="20">
        <v>24.994793308846887</v>
      </c>
    </row>
    <row r="112" spans="1:5" x14ac:dyDescent="0.25">
      <c r="A112" s="4">
        <v>38807</v>
      </c>
      <c r="B112" s="20">
        <v>22.963934016884124</v>
      </c>
      <c r="C112" s="20">
        <v>27.232792595421262</v>
      </c>
      <c r="D112" s="20">
        <v>20.547466551212157</v>
      </c>
      <c r="E112" s="20">
        <v>29.353314666650434</v>
      </c>
    </row>
    <row r="113" spans="1:5" x14ac:dyDescent="0.25">
      <c r="A113" s="4">
        <v>38898</v>
      </c>
      <c r="B113" s="20">
        <v>22.79771708495597</v>
      </c>
      <c r="C113" s="20">
        <v>26.973095029201399</v>
      </c>
      <c r="D113" s="20">
        <v>22.54834401108614</v>
      </c>
      <c r="E113" s="20">
        <v>29.228415310235146</v>
      </c>
    </row>
    <row r="114" spans="1:5" x14ac:dyDescent="0.25">
      <c r="A114" s="4">
        <v>38990</v>
      </c>
      <c r="B114" s="20">
        <v>17.825291944331955</v>
      </c>
      <c r="C114" s="20">
        <v>18.311707575746759</v>
      </c>
      <c r="D114" s="20">
        <v>21.586690106233284</v>
      </c>
      <c r="E114" s="20">
        <v>28.127815400337617</v>
      </c>
    </row>
    <row r="115" spans="1:5" x14ac:dyDescent="0.25">
      <c r="A115" s="4">
        <v>39082</v>
      </c>
      <c r="B115" s="20">
        <v>13.21229890046196</v>
      </c>
      <c r="C115" s="20">
        <v>11.157477264958571</v>
      </c>
      <c r="D115" s="20">
        <v>22.011405993302269</v>
      </c>
      <c r="E115" s="20">
        <v>25.943862651946858</v>
      </c>
    </row>
    <row r="116" spans="1:5" x14ac:dyDescent="0.25">
      <c r="A116" s="4">
        <v>39172</v>
      </c>
      <c r="B116" s="20">
        <v>8.2448241191191975</v>
      </c>
      <c r="C116" s="20">
        <v>1.6413566751201314</v>
      </c>
      <c r="D116" s="20">
        <v>18.561699821030373</v>
      </c>
      <c r="E116" s="20">
        <v>25.291401405566937</v>
      </c>
    </row>
    <row r="117" spans="1:5" x14ac:dyDescent="0.25">
      <c r="A117" s="4">
        <v>39263</v>
      </c>
      <c r="B117" s="20">
        <v>2.6522488382108689</v>
      </c>
      <c r="C117" s="20">
        <v>-7.6465047353192155</v>
      </c>
      <c r="D117" s="20">
        <v>13.802143994822092</v>
      </c>
      <c r="E117" s="20">
        <v>23.091926356973058</v>
      </c>
    </row>
    <row r="118" spans="1:5" x14ac:dyDescent="0.25">
      <c r="A118" s="4">
        <v>39355</v>
      </c>
      <c r="B118" s="20">
        <v>1.5915953305546182</v>
      </c>
      <c r="C118" s="20">
        <v>-9.565369674407421</v>
      </c>
      <c r="D118" s="20">
        <v>13.699789586412425</v>
      </c>
      <c r="E118" s="20">
        <v>20.610091844020783</v>
      </c>
    </row>
    <row r="119" spans="1:5" x14ac:dyDescent="0.25">
      <c r="A119" s="4">
        <v>39447</v>
      </c>
      <c r="B119" s="20">
        <v>-1.0778691580753619</v>
      </c>
      <c r="C119" s="20">
        <v>-11.998605029859988</v>
      </c>
      <c r="D119" s="20">
        <v>8.4924370685892434</v>
      </c>
      <c r="E119" s="20">
        <v>16.559102863489539</v>
      </c>
    </row>
    <row r="120" spans="1:5" x14ac:dyDescent="0.25">
      <c r="A120" s="4">
        <v>39538</v>
      </c>
      <c r="B120" s="20">
        <v>-3.898174683459632</v>
      </c>
      <c r="C120" s="20">
        <v>-10.789500165596056</v>
      </c>
      <c r="D120" s="20">
        <v>4.1935746931089257</v>
      </c>
      <c r="E120" s="20">
        <v>11.617912600415581</v>
      </c>
    </row>
    <row r="121" spans="1:5" x14ac:dyDescent="0.25">
      <c r="A121" s="4">
        <v>39629</v>
      </c>
      <c r="B121" s="20">
        <v>-4.0977574500412395</v>
      </c>
      <c r="C121" s="20">
        <v>-10.981113159287737</v>
      </c>
      <c r="D121" s="20">
        <v>3.0976916723011838</v>
      </c>
      <c r="E121" s="20">
        <v>8.3163658323410097</v>
      </c>
    </row>
    <row r="122" spans="1:5" x14ac:dyDescent="0.25">
      <c r="A122" s="4">
        <v>39721</v>
      </c>
      <c r="B122" s="20">
        <v>-7.8883458036284608</v>
      </c>
      <c r="C122" s="20">
        <v>-13.469583795161654</v>
      </c>
      <c r="D122" s="20">
        <v>-4.5949003722388415</v>
      </c>
      <c r="E122" s="20">
        <v>3.677113277754529</v>
      </c>
    </row>
    <row r="123" spans="1:5" x14ac:dyDescent="0.25">
      <c r="A123" s="4">
        <v>39813</v>
      </c>
      <c r="B123" s="20">
        <v>-12.985803913603732</v>
      </c>
      <c r="C123" s="20">
        <v>-14.714407035432476</v>
      </c>
      <c r="D123" s="20">
        <v>-6.083283764314773</v>
      </c>
      <c r="E123" s="20">
        <v>-1.9979569362133742</v>
      </c>
    </row>
    <row r="124" spans="1:5" x14ac:dyDescent="0.25">
      <c r="A124" s="4">
        <v>39903</v>
      </c>
      <c r="B124" s="20">
        <v>-16.329077220959597</v>
      </c>
      <c r="C124" s="20">
        <v>-20.213004935137413</v>
      </c>
      <c r="D124" s="20">
        <v>-6.4034643298715661</v>
      </c>
      <c r="E124" s="20">
        <v>-8.0805814771981783</v>
      </c>
    </row>
    <row r="125" spans="1:5" x14ac:dyDescent="0.25">
      <c r="A125" s="4">
        <v>39994</v>
      </c>
      <c r="B125" s="20">
        <v>-16.498956333043225</v>
      </c>
      <c r="C125" s="20">
        <v>-16.653846108881652</v>
      </c>
      <c r="D125" s="20">
        <v>-9.8084820937949573</v>
      </c>
      <c r="E125" s="20">
        <v>-8.6525886938647485</v>
      </c>
    </row>
    <row r="126" spans="1:5" x14ac:dyDescent="0.25">
      <c r="A126" s="4">
        <v>40086</v>
      </c>
      <c r="B126" s="20">
        <v>-12.908392417676229</v>
      </c>
      <c r="C126" s="20">
        <v>-12.323700296737062</v>
      </c>
      <c r="D126" s="20">
        <v>-9.8540092534484476</v>
      </c>
      <c r="E126" s="20">
        <v>-7.943921508633311</v>
      </c>
    </row>
    <row r="127" spans="1:5" x14ac:dyDescent="0.25">
      <c r="A127" s="4">
        <v>40178</v>
      </c>
      <c r="B127" s="20">
        <v>-5.9424060711230293</v>
      </c>
      <c r="C127" s="20">
        <v>-6.1481653375674794</v>
      </c>
      <c r="D127" s="20">
        <v>-9.2939917419122224</v>
      </c>
      <c r="E127" s="20">
        <v>-9.5375958670486316</v>
      </c>
    </row>
    <row r="128" spans="1:5" x14ac:dyDescent="0.25">
      <c r="A128" s="4">
        <v>40268</v>
      </c>
      <c r="B128" s="20">
        <v>-0.84675835334198091</v>
      </c>
      <c r="C128" s="20">
        <v>3.0454699597496582</v>
      </c>
      <c r="D128" s="20">
        <v>-9.1038043888241216</v>
      </c>
      <c r="E128" s="20">
        <v>-8.8831982561454641</v>
      </c>
    </row>
    <row r="129" spans="1:5" x14ac:dyDescent="0.25">
      <c r="A129" s="4">
        <v>40359</v>
      </c>
      <c r="B129" s="20">
        <v>1.0366020493358885</v>
      </c>
      <c r="C129" s="20">
        <v>4.2312461576277549</v>
      </c>
      <c r="D129" s="20">
        <v>-8.3993402823839265</v>
      </c>
      <c r="E129" s="20">
        <v>-10.023247123230538</v>
      </c>
    </row>
    <row r="130" spans="1:5" x14ac:dyDescent="0.25">
      <c r="A130" s="4">
        <v>40451</v>
      </c>
      <c r="B130" s="20">
        <v>0.45178035455133436</v>
      </c>
      <c r="C130" s="20">
        <v>4.6990782989220214</v>
      </c>
      <c r="D130" s="20">
        <v>-4.4620417113049644</v>
      </c>
      <c r="E130" s="20">
        <v>-12.020141031871546</v>
      </c>
    </row>
    <row r="131" spans="1:5" x14ac:dyDescent="0.25">
      <c r="A131" s="4">
        <v>40543</v>
      </c>
      <c r="B131" s="20">
        <v>0.52964867362019774</v>
      </c>
      <c r="C131" s="20">
        <v>3.7641915591077435</v>
      </c>
      <c r="D131" s="20">
        <v>-2.8046703680653318</v>
      </c>
      <c r="E131" s="20">
        <v>-11.876904195967564</v>
      </c>
    </row>
    <row r="132" spans="1:5" x14ac:dyDescent="0.25">
      <c r="A132" s="4">
        <v>40633</v>
      </c>
      <c r="B132" s="20">
        <v>-2.4778484311035132</v>
      </c>
      <c r="C132" s="20">
        <v>1.2592390580846269</v>
      </c>
      <c r="D132" s="20">
        <v>-4.1463314565444271</v>
      </c>
      <c r="E132" s="20">
        <v>-14.321251125537115</v>
      </c>
    </row>
    <row r="133" spans="1:5" x14ac:dyDescent="0.25">
      <c r="A133" s="4">
        <v>40724</v>
      </c>
      <c r="B133" s="20">
        <v>-3.522982183676826</v>
      </c>
      <c r="C133" s="20">
        <v>-1.0490145761374747</v>
      </c>
      <c r="D133" s="20">
        <v>-3.430185140355424</v>
      </c>
      <c r="E133" s="20">
        <v>-16.538440779366091</v>
      </c>
    </row>
    <row r="134" spans="1:5" x14ac:dyDescent="0.25">
      <c r="A134" s="4">
        <v>40816</v>
      </c>
      <c r="B134" s="20">
        <v>-5.4075065720439301</v>
      </c>
      <c r="C134" s="20">
        <v>-4.2669735129553636</v>
      </c>
      <c r="D134" s="20">
        <v>-5.15814001847491</v>
      </c>
      <c r="E134" s="20">
        <v>-18.276062877269762</v>
      </c>
    </row>
    <row r="135" spans="1:5" x14ac:dyDescent="0.25">
      <c r="A135" s="4">
        <v>40908</v>
      </c>
      <c r="B135" s="20">
        <v>-8.5262681362477934</v>
      </c>
      <c r="C135" s="20">
        <v>-5.5299420739558176</v>
      </c>
      <c r="D135" s="20">
        <v>-7.4687032001153231</v>
      </c>
      <c r="E135" s="20">
        <v>-19.067847143519788</v>
      </c>
    </row>
    <row r="136" spans="1:5" x14ac:dyDescent="0.25">
      <c r="A136" s="4">
        <v>40999</v>
      </c>
      <c r="B136" s="20">
        <v>-7.3233080414690122</v>
      </c>
      <c r="C136" s="20">
        <v>-5.6318165681767169</v>
      </c>
      <c r="D136" s="20">
        <v>-7.7299393593157077</v>
      </c>
      <c r="E136" s="20">
        <v>-19.150231487483495</v>
      </c>
    </row>
    <row r="137" spans="1:5" x14ac:dyDescent="0.25">
      <c r="A137" s="4">
        <v>41090</v>
      </c>
      <c r="B137" s="20">
        <v>-7.6841388439386265</v>
      </c>
      <c r="C137" s="20">
        <v>-5.2758624724873133</v>
      </c>
      <c r="D137" s="20">
        <v>-5.671546104266012</v>
      </c>
      <c r="E137" s="20">
        <v>-19.234991309177719</v>
      </c>
    </row>
    <row r="138" spans="1:5" x14ac:dyDescent="0.25">
      <c r="A138" s="4">
        <v>41182</v>
      </c>
      <c r="B138" s="20">
        <v>-5.0752161832505411</v>
      </c>
      <c r="C138" s="20">
        <v>0.781875623640782</v>
      </c>
      <c r="D138" s="20">
        <v>-2.9453282660794944</v>
      </c>
      <c r="E138" s="20">
        <v>-18.565729230680461</v>
      </c>
    </row>
    <row r="139" spans="1:5" x14ac:dyDescent="0.25">
      <c r="A139" s="4">
        <v>41274</v>
      </c>
      <c r="B139" s="20">
        <v>-1.6896865239466541</v>
      </c>
      <c r="C139" s="20">
        <v>2.456245328484985</v>
      </c>
      <c r="D139" s="20">
        <v>-1.2753445387614915</v>
      </c>
      <c r="E139" s="20">
        <v>-17.921354978974612</v>
      </c>
    </row>
    <row r="140" spans="1:5" x14ac:dyDescent="0.25">
      <c r="A140" s="4">
        <v>41364</v>
      </c>
      <c r="B140" s="20">
        <v>0.57272006321362756</v>
      </c>
      <c r="C140" s="20">
        <v>5.6705853451502364</v>
      </c>
      <c r="D140" s="20">
        <v>2.1031065695495732</v>
      </c>
      <c r="E140" s="20">
        <v>-16.741717054801686</v>
      </c>
    </row>
    <row r="141" spans="1:5" x14ac:dyDescent="0.25">
      <c r="A141" s="4">
        <v>41455</v>
      </c>
      <c r="B141" s="20">
        <v>2.4772724105470267</v>
      </c>
      <c r="C141" s="20">
        <v>8.914926630245068</v>
      </c>
      <c r="D141" s="20">
        <v>3.451675390217912</v>
      </c>
      <c r="E141" s="20">
        <v>-16.646074544305968</v>
      </c>
    </row>
    <row r="142" spans="1:5" x14ac:dyDescent="0.25">
      <c r="A142" s="4">
        <v>41547</v>
      </c>
      <c r="B142" s="20">
        <v>2.2147962423086698</v>
      </c>
      <c r="C142" s="20">
        <v>7.3261179980900204</v>
      </c>
      <c r="D142" s="20">
        <v>1.4397107130857956</v>
      </c>
      <c r="E142" s="20">
        <v>-16.304266239940269</v>
      </c>
    </row>
    <row r="143" spans="1:5" x14ac:dyDescent="0.25">
      <c r="A143" s="4">
        <v>41639</v>
      </c>
      <c r="B143" s="20">
        <v>2.1247151368285255</v>
      </c>
      <c r="C143" s="20">
        <v>7.8121215269735256</v>
      </c>
      <c r="D143" s="20">
        <v>1.8757803167279929</v>
      </c>
      <c r="E143" s="20">
        <v>-16.640693051640664</v>
      </c>
    </row>
    <row r="144" spans="1:5" x14ac:dyDescent="0.25">
      <c r="A144" s="4">
        <v>41729</v>
      </c>
      <c r="B144" s="20">
        <v>1.6167048173523435</v>
      </c>
      <c r="C144" s="20">
        <v>7.778283451850454</v>
      </c>
      <c r="D144" s="20">
        <v>0.57189698486521667</v>
      </c>
      <c r="E144" s="20">
        <v>-16.900614637750444</v>
      </c>
    </row>
    <row r="145" spans="1:5" x14ac:dyDescent="0.25">
      <c r="A145" s="4">
        <v>41820</v>
      </c>
      <c r="B145" s="20">
        <v>2.7438165506104895</v>
      </c>
      <c r="C145" s="20">
        <v>8.3279568836912343</v>
      </c>
      <c r="D145" s="20">
        <v>-3.3219703128632982</v>
      </c>
      <c r="E145" s="20">
        <v>-15.911001790633172</v>
      </c>
    </row>
    <row r="146" spans="1:5" x14ac:dyDescent="0.25">
      <c r="A146" s="4">
        <v>41912</v>
      </c>
      <c r="B146" s="20">
        <v>3.3859598613147579</v>
      </c>
      <c r="C146" s="20">
        <v>8.0262339514734382</v>
      </c>
      <c r="D146" s="20">
        <v>-1.8430078544847683</v>
      </c>
      <c r="E146" s="20">
        <v>-15.311494502479938</v>
      </c>
    </row>
    <row r="147" spans="1:5" x14ac:dyDescent="0.25">
      <c r="A147" s="4">
        <v>42004</v>
      </c>
      <c r="B147" s="20">
        <v>3.0325960824433951</v>
      </c>
      <c r="C147" s="20">
        <v>7.6969721797123247</v>
      </c>
      <c r="D147" s="20">
        <v>-0.71326906857094308</v>
      </c>
      <c r="E147" s="20">
        <v>-14.039830611142268</v>
      </c>
    </row>
    <row r="148" spans="1:5" x14ac:dyDescent="0.25">
      <c r="A148" s="4">
        <v>42094</v>
      </c>
      <c r="B148" s="20">
        <v>5.6254602649976393</v>
      </c>
      <c r="C148" s="20">
        <v>9.0651905336807559</v>
      </c>
      <c r="D148" s="20">
        <v>-1.1281226522012355</v>
      </c>
      <c r="E148" s="20">
        <v>-12.132381243583312</v>
      </c>
    </row>
    <row r="149" spans="1:5" x14ac:dyDescent="0.25">
      <c r="A149" s="4">
        <v>42185</v>
      </c>
      <c r="B149" s="20">
        <v>5.4356784168768657</v>
      </c>
      <c r="C149" s="20">
        <v>9.5507783183110817</v>
      </c>
      <c r="D149" s="20">
        <v>3.8370875011369598</v>
      </c>
      <c r="E149" s="20">
        <v>-11.324512062556824</v>
      </c>
    </row>
    <row r="150" spans="1:5" x14ac:dyDescent="0.25">
      <c r="A150" s="4">
        <v>42277</v>
      </c>
      <c r="B150" s="20">
        <v>5.5471639384409466</v>
      </c>
      <c r="C150" s="20">
        <v>11.045535906608484</v>
      </c>
      <c r="D150" s="20">
        <v>5.472889596003272</v>
      </c>
      <c r="E150" s="20">
        <v>-10.534359667966765</v>
      </c>
    </row>
    <row r="151" spans="1:5" x14ac:dyDescent="0.25">
      <c r="A151" s="4">
        <v>42369</v>
      </c>
      <c r="B151" s="20">
        <v>6.1334691127305829</v>
      </c>
      <c r="C151" s="20">
        <v>10.888033016793774</v>
      </c>
      <c r="D151" s="20">
        <v>6.1180365729862629</v>
      </c>
      <c r="E151" s="20">
        <v>-8.444746653822687</v>
      </c>
    </row>
    <row r="152" spans="1:5" x14ac:dyDescent="0.25">
      <c r="A152" s="4">
        <v>42460</v>
      </c>
      <c r="B152" s="20">
        <v>4.8112569798411942</v>
      </c>
      <c r="C152" s="20">
        <v>10.660418197946742</v>
      </c>
      <c r="D152" s="20">
        <v>10.353178300114552</v>
      </c>
      <c r="E152" s="20">
        <v>-7.2896030836740451</v>
      </c>
    </row>
    <row r="153" spans="1:5" x14ac:dyDescent="0.25">
      <c r="A153" s="4">
        <v>42551</v>
      </c>
      <c r="B153" s="20">
        <v>3.2094540001207816</v>
      </c>
      <c r="C153" s="20">
        <v>7.6802340631344057</v>
      </c>
      <c r="D153" s="20">
        <v>8.8298287600772731</v>
      </c>
      <c r="E153" s="20">
        <v>-6.6472569436452851</v>
      </c>
    </row>
    <row r="154" spans="1:5" x14ac:dyDescent="0.25">
      <c r="A154" s="4">
        <v>42643</v>
      </c>
      <c r="B154" s="20">
        <v>3.9397991182564596</v>
      </c>
      <c r="C154" s="20">
        <v>6.5011226323677285</v>
      </c>
      <c r="D154" s="20">
        <v>8.3249381325374294</v>
      </c>
      <c r="E154" s="20">
        <v>-5.9236083440165181</v>
      </c>
    </row>
    <row r="155" spans="1:5" x14ac:dyDescent="0.25">
      <c r="A155" s="4">
        <v>42735</v>
      </c>
      <c r="B155" s="20">
        <v>3.0135321444086483</v>
      </c>
      <c r="C155" s="20">
        <v>6.5824600433508795</v>
      </c>
      <c r="D155" s="20">
        <v>6.4699609573734218</v>
      </c>
      <c r="E155" s="20">
        <v>-6.5292351987088049</v>
      </c>
    </row>
    <row r="156" spans="1:5" x14ac:dyDescent="0.25">
      <c r="A156" s="4">
        <v>42825</v>
      </c>
      <c r="B156" s="20">
        <v>1.9251737339653685</v>
      </c>
      <c r="C156" s="20">
        <v>4.3784551062334476</v>
      </c>
      <c r="D156" s="20">
        <v>4.3676092137703515</v>
      </c>
      <c r="E156" s="20">
        <v>-6.3928830699021111</v>
      </c>
    </row>
    <row r="157" spans="1:5" x14ac:dyDescent="0.25">
      <c r="A157" s="4">
        <v>42916</v>
      </c>
      <c r="B157" s="20">
        <v>3.7843189349008099</v>
      </c>
      <c r="C157" s="20">
        <v>5.9352798412830809</v>
      </c>
      <c r="D157" s="20">
        <v>4.362198431478892</v>
      </c>
      <c r="E157" s="20">
        <v>-5.5878943208913512</v>
      </c>
    </row>
    <row r="158" spans="1:5" x14ac:dyDescent="0.25">
      <c r="A158" s="4">
        <v>43008</v>
      </c>
      <c r="B158" s="20">
        <v>3.0986974668564926</v>
      </c>
      <c r="C158" s="20">
        <v>6.5885008465382366</v>
      </c>
      <c r="D158" s="20">
        <v>3.5372542884346547</v>
      </c>
      <c r="E158" s="20">
        <v>-4.9686339038704785</v>
      </c>
    </row>
    <row r="159" spans="1:5" x14ac:dyDescent="0.25">
      <c r="A159" s="4">
        <v>43100</v>
      </c>
      <c r="B159" s="20">
        <v>3.0368965115875612</v>
      </c>
      <c r="C159" s="20">
        <v>5.9861546966991419</v>
      </c>
      <c r="D159" s="20">
        <v>6.9649250541266916</v>
      </c>
      <c r="E159" s="20">
        <v>-4.7474924172180692</v>
      </c>
    </row>
    <row r="160" spans="1:5" x14ac:dyDescent="0.25">
      <c r="A160" s="4">
        <v>43190</v>
      </c>
      <c r="B160" s="20">
        <v>4.616409190713</v>
      </c>
      <c r="C160" s="20">
        <v>7.1771384085596024</v>
      </c>
      <c r="D160" s="20">
        <v>6.8306850191429458</v>
      </c>
      <c r="E160" s="20">
        <v>-3.5745442705362618</v>
      </c>
    </row>
    <row r="161" spans="1:5" x14ac:dyDescent="0.25">
      <c r="A161" s="4">
        <v>43281</v>
      </c>
      <c r="B161" s="20">
        <v>3.4175823569535302</v>
      </c>
      <c r="C161" s="20">
        <v>5.9947552075292787</v>
      </c>
      <c r="D161" s="20">
        <v>4.9859698210561687</v>
      </c>
      <c r="E161" s="20">
        <v>-3.4305338564005083</v>
      </c>
    </row>
    <row r="162" spans="1:5" x14ac:dyDescent="0.25">
      <c r="A162" s="4">
        <v>43373</v>
      </c>
      <c r="B162" s="20">
        <v>2.2790096166698914</v>
      </c>
      <c r="C162" s="20">
        <v>2.2533917656688107</v>
      </c>
      <c r="D162" s="20">
        <v>4.8306425765575645</v>
      </c>
      <c r="E162" s="20">
        <v>-3.7735983494408432</v>
      </c>
    </row>
    <row r="163" spans="1:5" x14ac:dyDescent="0.25">
      <c r="A163" s="4">
        <v>43465</v>
      </c>
      <c r="B163" s="20">
        <v>2.5582511309984124</v>
      </c>
      <c r="C163" s="20">
        <v>1.3927106935146538</v>
      </c>
      <c r="D163" s="20">
        <v>0.43853659044241766</v>
      </c>
      <c r="E163" s="20">
        <v>-3.7091544263787246</v>
      </c>
    </row>
    <row r="164" spans="1:5" x14ac:dyDescent="0.25">
      <c r="A164" s="4">
        <v>43555</v>
      </c>
      <c r="B164" s="20">
        <v>1.2914761229557481</v>
      </c>
      <c r="C164" s="20">
        <v>-1.7965323316408988</v>
      </c>
      <c r="D164" s="20">
        <v>-0.6688333858982598</v>
      </c>
      <c r="E164" s="20">
        <v>-3.6421275055025348</v>
      </c>
    </row>
    <row r="165" spans="1:5" x14ac:dyDescent="0.25">
      <c r="A165" s="4">
        <v>43646</v>
      </c>
      <c r="B165" s="20">
        <v>2.0599762020874657</v>
      </c>
      <c r="C165" s="20">
        <v>-0.56421882974870829</v>
      </c>
      <c r="D165" s="20">
        <v>1.043608151014408</v>
      </c>
      <c r="E165" s="20">
        <v>-3.1481919910205547</v>
      </c>
    </row>
    <row r="166" spans="1:5" x14ac:dyDescent="0.25">
      <c r="A166" s="4">
        <v>43738</v>
      </c>
      <c r="B166" s="20">
        <v>2.97011378613663</v>
      </c>
      <c r="C166" s="20">
        <v>1.7601103188269462E-2</v>
      </c>
      <c r="D166" s="20">
        <v>-1.7525158357332038</v>
      </c>
      <c r="E166" s="20">
        <v>-2.6357895681358712</v>
      </c>
    </row>
    <row r="167" spans="1:5" x14ac:dyDescent="0.25">
      <c r="A167" s="4">
        <v>43830</v>
      </c>
      <c r="B167" s="20">
        <v>2.3890031783869503</v>
      </c>
      <c r="C167" s="20">
        <v>0.33326019766386494</v>
      </c>
      <c r="D167" s="20">
        <v>-1.8212317215423934</v>
      </c>
      <c r="E167" s="20">
        <v>-2.577270139621568</v>
      </c>
    </row>
    <row r="168" spans="1:5" x14ac:dyDescent="0.25">
      <c r="A168" s="4">
        <v>43921</v>
      </c>
      <c r="B168" s="20">
        <v>1.5770990863684053</v>
      </c>
      <c r="C168" s="20">
        <v>2.498907702861386</v>
      </c>
      <c r="D168" s="20">
        <v>-2.4171739255994584</v>
      </c>
      <c r="E168" s="20">
        <v>-2.7732162302328334</v>
      </c>
    </row>
    <row r="169" spans="1:5" x14ac:dyDescent="0.25">
      <c r="A169" s="4">
        <v>44012</v>
      </c>
      <c r="B169" s="20">
        <v>1.7927538052953773</v>
      </c>
      <c r="C169" s="20">
        <v>2.2827385792310473</v>
      </c>
      <c r="D169" s="20">
        <v>-3.4336736734770223</v>
      </c>
      <c r="E169" s="20">
        <v>-2.0479582171391009</v>
      </c>
    </row>
    <row r="170" spans="1:5" x14ac:dyDescent="0.25">
      <c r="A170" s="4">
        <v>44104</v>
      </c>
      <c r="B170" s="20">
        <v>4.4601769297221372</v>
      </c>
      <c r="C170" s="20">
        <v>6.0832510297850417</v>
      </c>
      <c r="D170" s="20">
        <v>-1.4638508793685889</v>
      </c>
      <c r="E170" s="20">
        <v>1.0334478185664686</v>
      </c>
    </row>
    <row r="171" spans="1:5" x14ac:dyDescent="0.25">
      <c r="A171" s="4">
        <v>44196</v>
      </c>
      <c r="B171" s="20">
        <v>8.3006554104850814</v>
      </c>
      <c r="C171" s="20">
        <v>8.6544981450890077</v>
      </c>
      <c r="D171" s="20">
        <v>1.126052194047511</v>
      </c>
      <c r="E171" s="20">
        <v>5.4570246761129981</v>
      </c>
    </row>
    <row r="172" spans="1:5" x14ac:dyDescent="0.25">
      <c r="A172" s="4">
        <v>44286</v>
      </c>
      <c r="B172" s="20">
        <v>11.677390319426406</v>
      </c>
      <c r="C172" s="20">
        <v>11.235844898343528</v>
      </c>
      <c r="D172" s="20">
        <v>3.5156102924492005</v>
      </c>
      <c r="E172" s="20">
        <v>7.2492574121384878</v>
      </c>
    </row>
    <row r="173" spans="1:5" x14ac:dyDescent="0.25">
      <c r="A173" s="4">
        <v>44377</v>
      </c>
      <c r="B173" s="20">
        <v>11.19478195295649</v>
      </c>
      <c r="C173" s="20">
        <v>10.132835390106454</v>
      </c>
      <c r="D173" s="20">
        <v>5.7034702882689414</v>
      </c>
      <c r="E173" s="20">
        <v>6.86897224753098</v>
      </c>
    </row>
    <row r="174" spans="1:5" x14ac:dyDescent="0.25">
      <c r="A174" s="4">
        <v>44469</v>
      </c>
      <c r="B174" s="20">
        <v>7.713845227774585</v>
      </c>
      <c r="C174" s="20">
        <v>7.3843716550232585</v>
      </c>
      <c r="D174" s="20">
        <v>8.8757507889758216</v>
      </c>
      <c r="E174" s="20">
        <v>5.2902342248217105</v>
      </c>
    </row>
  </sheetData>
  <mergeCells count="5">
    <mergeCell ref="B3:H3"/>
    <mergeCell ref="A1:I1"/>
    <mergeCell ref="B2:I2"/>
    <mergeCell ref="H4:I4"/>
    <mergeCell ref="B6:D6"/>
  </mergeCells>
  <hyperlinks>
    <hyperlink ref="H4" location="Indhold!A1" display="Tilbage til Indhold" xr:uid="{00000000-0004-0000-0900-000000000000}"/>
    <hyperlink ref="H4:I4" location="Contents!A1" display="Back to Contents" xr:uid="{00000000-0004-0000-0900-000001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8"/>
  <dimension ref="A1:J233"/>
  <sheetViews>
    <sheetView zoomScaleNormal="100" workbookViewId="0">
      <selection sqref="A1:H1"/>
    </sheetView>
  </sheetViews>
  <sheetFormatPr defaultColWidth="9.140625" defaultRowHeight="13.5" x14ac:dyDescent="0.25"/>
  <cols>
    <col min="1" max="1" width="11" style="21" bestFit="1" customWidth="1"/>
    <col min="2" max="2" width="47.140625" style="3" bestFit="1" customWidth="1"/>
    <col min="3" max="3" width="25.7109375" style="3" bestFit="1" customWidth="1"/>
    <col min="4" max="4" width="30.7109375" style="3" bestFit="1" customWidth="1"/>
    <col min="5" max="5" width="33" style="3" bestFit="1" customWidth="1"/>
    <col min="6" max="6" width="38.140625" style="3" bestFit="1" customWidth="1"/>
    <col min="7" max="7" width="33.5703125" style="3" bestFit="1" customWidth="1"/>
    <col min="8" max="8" width="38.7109375" style="3" bestFit="1" customWidth="1"/>
    <col min="9" max="9" width="27" style="3" customWidth="1"/>
    <col min="10" max="10" width="28" style="3" customWidth="1"/>
    <col min="11" max="11" width="23.7109375" style="3" customWidth="1"/>
    <col min="12" max="12" width="27.28515625" style="3" customWidth="1"/>
    <col min="13" max="13" width="36.85546875" style="3" customWidth="1"/>
    <col min="14" max="16384" width="9.140625" style="3"/>
  </cols>
  <sheetData>
    <row r="1" spans="1:10" ht="26.25" customHeight="1" thickBot="1" x14ac:dyDescent="0.3">
      <c r="A1" s="89" t="s">
        <v>81</v>
      </c>
      <c r="B1" s="90"/>
      <c r="C1" s="90"/>
      <c r="D1" s="90"/>
      <c r="E1" s="90"/>
      <c r="F1" s="90"/>
      <c r="G1" s="90"/>
      <c r="H1" s="90"/>
      <c r="I1" s="16"/>
      <c r="J1" s="16"/>
    </row>
    <row r="2" spans="1:10" ht="40.15" customHeight="1" x14ac:dyDescent="0.25">
      <c r="A2" s="5" t="s">
        <v>0</v>
      </c>
      <c r="B2" s="99" t="s">
        <v>82</v>
      </c>
      <c r="C2" s="99"/>
      <c r="D2" s="99"/>
      <c r="E2" s="99"/>
      <c r="F2" s="99"/>
      <c r="G2" s="99"/>
      <c r="H2" s="99"/>
      <c r="I2" s="37"/>
      <c r="J2" s="37"/>
    </row>
    <row r="3" spans="1:10" x14ac:dyDescent="0.25">
      <c r="A3" s="41" t="s">
        <v>66</v>
      </c>
      <c r="B3" s="92" t="s">
        <v>1</v>
      </c>
      <c r="C3" s="92"/>
      <c r="D3" s="92"/>
      <c r="E3" s="92"/>
      <c r="F3" s="92"/>
      <c r="G3" s="92"/>
      <c r="H3" s="9"/>
    </row>
    <row r="4" spans="1:10" x14ac:dyDescent="0.25">
      <c r="A4" s="9"/>
      <c r="B4" s="13"/>
      <c r="C4" s="13"/>
      <c r="D4" s="13"/>
      <c r="E4" s="13"/>
      <c r="F4" s="13"/>
      <c r="G4" s="7"/>
      <c r="H4" s="7" t="s">
        <v>68</v>
      </c>
    </row>
    <row r="5" spans="1:10" x14ac:dyDescent="0.25">
      <c r="A5" s="3"/>
    </row>
    <row r="6" spans="1:10" x14ac:dyDescent="0.25">
      <c r="A6" s="22"/>
      <c r="B6" s="43" t="s">
        <v>83</v>
      </c>
      <c r="C6" s="44"/>
      <c r="D6" s="45"/>
      <c r="E6" s="46"/>
      <c r="F6" s="47"/>
      <c r="G6" s="100" t="s">
        <v>84</v>
      </c>
      <c r="H6" s="95"/>
      <c r="I6" s="97"/>
      <c r="J6" s="98"/>
    </row>
    <row r="7" spans="1:10" x14ac:dyDescent="0.25">
      <c r="A7" s="9" t="s">
        <v>70</v>
      </c>
      <c r="B7" s="48" t="s">
        <v>85</v>
      </c>
      <c r="C7" s="49" t="s">
        <v>86</v>
      </c>
      <c r="D7" s="49" t="s">
        <v>87</v>
      </c>
      <c r="E7" s="9" t="s">
        <v>14</v>
      </c>
      <c r="F7" s="50" t="s">
        <v>15</v>
      </c>
      <c r="G7" s="9" t="s">
        <v>88</v>
      </c>
      <c r="H7" s="50" t="s">
        <v>89</v>
      </c>
    </row>
    <row r="8" spans="1:10" x14ac:dyDescent="0.25">
      <c r="A8" s="10">
        <v>37652</v>
      </c>
      <c r="B8" s="51">
        <v>2.9500000000000011</v>
      </c>
      <c r="C8" s="51">
        <v>8.2669999999999995</v>
      </c>
      <c r="D8" s="51">
        <v>4.2759999999999998</v>
      </c>
      <c r="E8" s="25">
        <f ca="1">CCB_Merrente[[#This Row],[Lending rate, households]]-CCB_Merrente[[#This Row],[Danmarks Nationalbank''s monetary policy rate]]</f>
        <v>5.3169999999999984</v>
      </c>
      <c r="F8" s="25">
        <f ca="1">CCB_Merrente[[#This Row],[Lending rate, corporate sector]]-CCB_Merrente[[#This Row],[Danmarks Nationalbank''s monetary policy rate]]</f>
        <v>1.3259999999999987</v>
      </c>
      <c r="G8" s="25"/>
      <c r="H8" s="25"/>
    </row>
    <row r="9" spans="1:10" x14ac:dyDescent="0.25">
      <c r="A9" s="10">
        <v>37680</v>
      </c>
      <c r="B9" s="51">
        <v>2.9500000000000011</v>
      </c>
      <c r="C9" s="51">
        <v>8.23</v>
      </c>
      <c r="D9" s="51">
        <v>3.8620000000000001</v>
      </c>
      <c r="E9" s="25">
        <f ca="1">CCB_Merrente[[#This Row],[Lending rate, households]]-CCB_Merrente[[#This Row],[Danmarks Nationalbank''s monetary policy rate]]</f>
        <v>5.2799999999999994</v>
      </c>
      <c r="F9" s="25">
        <f ca="1">CCB_Merrente[[#This Row],[Lending rate, corporate sector]]-CCB_Merrente[[#This Row],[Danmarks Nationalbank''s monetary policy rate]]</f>
        <v>0.91199999999999903</v>
      </c>
      <c r="G9" s="25"/>
      <c r="H9" s="25"/>
    </row>
    <row r="10" spans="1:10" x14ac:dyDescent="0.25">
      <c r="A10" s="10">
        <v>37711</v>
      </c>
      <c r="B10" s="51">
        <v>2.747619047619049</v>
      </c>
      <c r="C10" s="51">
        <v>8.1289999999999996</v>
      </c>
      <c r="D10" s="51">
        <v>4.1100000000000003</v>
      </c>
      <c r="E10" s="25">
        <f ca="1">CCB_Merrente[[#This Row],[Lending rate, households]]-CCB_Merrente[[#This Row],[Danmarks Nationalbank''s monetary policy rate]]</f>
        <v>5.381380952380951</v>
      </c>
      <c r="F10" s="25">
        <f ca="1">CCB_Merrente[[#This Row],[Lending rate, corporate sector]]-CCB_Merrente[[#This Row],[Danmarks Nationalbank''s monetary policy rate]]</f>
        <v>1.3623809523809514</v>
      </c>
      <c r="G10" s="25">
        <f t="shared" ref="G10:G71" ca="1" si="0">IF(ISNUMBER(E8),AVERAGE(E8:E10),NA())</f>
        <v>5.3261269841269829</v>
      </c>
      <c r="H10" s="25">
        <f t="shared" ref="H10:H71" ca="1" si="1">IF(ISNUMBER(F8),AVERAGE(F8:F10),NA())</f>
        <v>1.200126984126983</v>
      </c>
    </row>
    <row r="11" spans="1:10" x14ac:dyDescent="0.25">
      <c r="A11" s="10">
        <v>37741</v>
      </c>
      <c r="B11" s="51">
        <v>2.7000000000000011</v>
      </c>
      <c r="C11" s="51">
        <v>7.9909999999999997</v>
      </c>
      <c r="D11" s="51">
        <v>3.8029999999999999</v>
      </c>
      <c r="E11" s="25">
        <f ca="1">CCB_Merrente[[#This Row],[Lending rate, households]]-CCB_Merrente[[#This Row],[Danmarks Nationalbank''s monetary policy rate]]</f>
        <v>5.2909999999999986</v>
      </c>
      <c r="F11" s="25">
        <f ca="1">CCB_Merrente[[#This Row],[Lending rate, corporate sector]]-CCB_Merrente[[#This Row],[Danmarks Nationalbank''s monetary policy rate]]</f>
        <v>1.1029999999999989</v>
      </c>
      <c r="G11" s="25">
        <f t="shared" ca="1" si="0"/>
        <v>5.3174603174603163</v>
      </c>
      <c r="H11" s="25">
        <f t="shared" ca="1" si="1"/>
        <v>1.1257936507936497</v>
      </c>
    </row>
    <row r="12" spans="1:10" x14ac:dyDescent="0.25">
      <c r="A12" s="10">
        <v>37772</v>
      </c>
      <c r="B12" s="51">
        <v>2.6875</v>
      </c>
      <c r="C12" s="51">
        <v>8.2460000000000004</v>
      </c>
      <c r="D12" s="51">
        <v>3.7559999999999998</v>
      </c>
      <c r="E12" s="25">
        <f ca="1">CCB_Merrente[[#This Row],[Lending rate, households]]-CCB_Merrente[[#This Row],[Danmarks Nationalbank''s monetary policy rate]]</f>
        <v>5.5585000000000004</v>
      </c>
      <c r="F12" s="25">
        <f ca="1">CCB_Merrente[[#This Row],[Lending rate, corporate sector]]-CCB_Merrente[[#This Row],[Danmarks Nationalbank''s monetary policy rate]]</f>
        <v>1.0684999999999998</v>
      </c>
      <c r="G12" s="25">
        <f t="shared" ca="1" si="0"/>
        <v>5.4102936507936503</v>
      </c>
      <c r="H12" s="25">
        <f t="shared" ca="1" si="1"/>
        <v>1.1779603174603166</v>
      </c>
    </row>
    <row r="13" spans="1:10" x14ac:dyDescent="0.25">
      <c r="A13" s="10">
        <v>37802</v>
      </c>
      <c r="B13" s="51">
        <v>2.2289473684210521</v>
      </c>
      <c r="C13" s="51">
        <v>7.8579999999999997</v>
      </c>
      <c r="D13" s="51">
        <v>3.4790000000000001</v>
      </c>
      <c r="E13" s="25">
        <f ca="1">CCB_Merrente[[#This Row],[Lending rate, households]]-CCB_Merrente[[#This Row],[Danmarks Nationalbank''s monetary policy rate]]</f>
        <v>5.6290526315789471</v>
      </c>
      <c r="F13" s="25">
        <f ca="1">CCB_Merrente[[#This Row],[Lending rate, corporate sector]]-CCB_Merrente[[#This Row],[Danmarks Nationalbank''s monetary policy rate]]</f>
        <v>1.250052631578948</v>
      </c>
      <c r="G13" s="25">
        <f t="shared" ca="1" si="0"/>
        <v>5.492850877192982</v>
      </c>
      <c r="H13" s="25">
        <f t="shared" ca="1" si="1"/>
        <v>1.1405175438596489</v>
      </c>
    </row>
    <row r="14" spans="1:10" x14ac:dyDescent="0.25">
      <c r="A14" s="10">
        <v>37833</v>
      </c>
      <c r="B14" s="51">
        <v>2.149999999999999</v>
      </c>
      <c r="C14" s="51">
        <v>7.3579999999999997</v>
      </c>
      <c r="D14" s="51">
        <v>3.4409999999999998</v>
      </c>
      <c r="E14" s="25">
        <f ca="1">CCB_Merrente[[#This Row],[Lending rate, households]]-CCB_Merrente[[#This Row],[Danmarks Nationalbank''s monetary policy rate]]</f>
        <v>5.2080000000000002</v>
      </c>
      <c r="F14" s="25">
        <f ca="1">CCB_Merrente[[#This Row],[Lending rate, corporate sector]]-CCB_Merrente[[#This Row],[Danmarks Nationalbank''s monetary policy rate]]</f>
        <v>1.2910000000000008</v>
      </c>
      <c r="G14" s="25">
        <f t="shared" ca="1" si="0"/>
        <v>5.4651842105263162</v>
      </c>
      <c r="H14" s="25">
        <f t="shared" ca="1" si="1"/>
        <v>1.2031842105263162</v>
      </c>
    </row>
    <row r="15" spans="1:10" x14ac:dyDescent="0.25">
      <c r="A15" s="10">
        <v>37864</v>
      </c>
      <c r="B15" s="51">
        <v>2.1499999999999995</v>
      </c>
      <c r="C15" s="51">
        <v>7.3289999999999997</v>
      </c>
      <c r="D15" s="51">
        <v>3.2829999999999999</v>
      </c>
      <c r="E15" s="25">
        <f ca="1">CCB_Merrente[[#This Row],[Lending rate, households]]-CCB_Merrente[[#This Row],[Danmarks Nationalbank''s monetary policy rate]]</f>
        <v>5.1790000000000003</v>
      </c>
      <c r="F15" s="25">
        <f ca="1">CCB_Merrente[[#This Row],[Lending rate, corporate sector]]-CCB_Merrente[[#This Row],[Danmarks Nationalbank''s monetary policy rate]]</f>
        <v>1.1330000000000005</v>
      </c>
      <c r="G15" s="25">
        <f t="shared" ca="1" si="0"/>
        <v>5.3386842105263161</v>
      </c>
      <c r="H15" s="25">
        <f t="shared" ca="1" si="1"/>
        <v>1.2246842105263165</v>
      </c>
    </row>
    <row r="16" spans="1:10" x14ac:dyDescent="0.25">
      <c r="A16" s="10">
        <v>37894</v>
      </c>
      <c r="B16" s="51">
        <v>2.149999999999999</v>
      </c>
      <c r="C16" s="51">
        <v>7.4219999999999997</v>
      </c>
      <c r="D16" s="51">
        <v>3.0680000000000001</v>
      </c>
      <c r="E16" s="25">
        <f ca="1">CCB_Merrente[[#This Row],[Lending rate, households]]-CCB_Merrente[[#This Row],[Danmarks Nationalbank''s monetary policy rate]]</f>
        <v>5.2720000000000002</v>
      </c>
      <c r="F16" s="25">
        <f ca="1">CCB_Merrente[[#This Row],[Lending rate, corporate sector]]-CCB_Merrente[[#This Row],[Danmarks Nationalbank''s monetary policy rate]]</f>
        <v>0.91800000000000104</v>
      </c>
      <c r="G16" s="25">
        <f t="shared" ca="1" si="0"/>
        <v>5.2196666666666669</v>
      </c>
      <c r="H16" s="25">
        <f t="shared" ca="1" si="1"/>
        <v>1.1140000000000008</v>
      </c>
    </row>
    <row r="17" spans="1:8" x14ac:dyDescent="0.25">
      <c r="A17" s="10">
        <v>37925</v>
      </c>
      <c r="B17" s="51">
        <v>2.149999999999999</v>
      </c>
      <c r="C17" s="51">
        <v>7.0339999999999998</v>
      </c>
      <c r="D17" s="51">
        <v>3.2789999999999999</v>
      </c>
      <c r="E17" s="25">
        <f ca="1">CCB_Merrente[[#This Row],[Lending rate, households]]-CCB_Merrente[[#This Row],[Danmarks Nationalbank''s monetary policy rate]]</f>
        <v>4.8840000000000003</v>
      </c>
      <c r="F17" s="25">
        <f ca="1">CCB_Merrente[[#This Row],[Lending rate, corporate sector]]-CCB_Merrente[[#This Row],[Danmarks Nationalbank''s monetary policy rate]]</f>
        <v>1.1290000000000009</v>
      </c>
      <c r="G17" s="25">
        <f t="shared" ca="1" si="0"/>
        <v>5.1116666666666672</v>
      </c>
      <c r="H17" s="25">
        <f t="shared" ca="1" si="1"/>
        <v>1.0600000000000007</v>
      </c>
    </row>
    <row r="18" spans="1:8" x14ac:dyDescent="0.25">
      <c r="A18" s="10">
        <v>37955</v>
      </c>
      <c r="B18" s="51">
        <v>2.1499999999999995</v>
      </c>
      <c r="C18" s="51">
        <v>7.0720000000000001</v>
      </c>
      <c r="D18" s="51">
        <v>2.9729999999999999</v>
      </c>
      <c r="E18" s="25">
        <f ca="1">CCB_Merrente[[#This Row],[Lending rate, households]]-CCB_Merrente[[#This Row],[Danmarks Nationalbank''s monetary policy rate]]</f>
        <v>4.9220000000000006</v>
      </c>
      <c r="F18" s="25">
        <f ca="1">CCB_Merrente[[#This Row],[Lending rate, corporate sector]]-CCB_Merrente[[#This Row],[Danmarks Nationalbank''s monetary policy rate]]</f>
        <v>0.8230000000000004</v>
      </c>
      <c r="G18" s="25">
        <f t="shared" ca="1" si="0"/>
        <v>5.0260000000000007</v>
      </c>
      <c r="H18" s="25">
        <f t="shared" ca="1" si="1"/>
        <v>0.95666666666666744</v>
      </c>
    </row>
    <row r="19" spans="1:8" x14ac:dyDescent="0.25">
      <c r="A19" s="10">
        <v>37986</v>
      </c>
      <c r="B19" s="51">
        <v>2.1499999999999995</v>
      </c>
      <c r="C19" s="51">
        <v>6.94</v>
      </c>
      <c r="D19" s="51">
        <v>3.246</v>
      </c>
      <c r="E19" s="25">
        <f ca="1">CCB_Merrente[[#This Row],[Lending rate, households]]-CCB_Merrente[[#This Row],[Danmarks Nationalbank''s monetary policy rate]]</f>
        <v>4.7900000000000009</v>
      </c>
      <c r="F19" s="25">
        <f ca="1">CCB_Merrente[[#This Row],[Lending rate, corporate sector]]-CCB_Merrente[[#This Row],[Danmarks Nationalbank''s monetary policy rate]]</f>
        <v>1.0960000000000005</v>
      </c>
      <c r="G19" s="25">
        <f t="shared" ca="1" si="0"/>
        <v>4.865333333333334</v>
      </c>
      <c r="H19" s="25">
        <f t="shared" ca="1" si="1"/>
        <v>1.0160000000000007</v>
      </c>
    </row>
    <row r="20" spans="1:8" x14ac:dyDescent="0.25">
      <c r="A20" s="10">
        <v>38017</v>
      </c>
      <c r="B20" s="51">
        <v>2.1499999999999995</v>
      </c>
      <c r="C20" s="51">
        <v>6.6619999999999999</v>
      </c>
      <c r="D20" s="51">
        <v>3.0939999999999999</v>
      </c>
      <c r="E20" s="25">
        <f ca="1">CCB_Merrente[[#This Row],[Lending rate, households]]-CCB_Merrente[[#This Row],[Danmarks Nationalbank''s monetary policy rate]]</f>
        <v>4.5120000000000005</v>
      </c>
      <c r="F20" s="25">
        <f ca="1">CCB_Merrente[[#This Row],[Lending rate, corporate sector]]-CCB_Merrente[[#This Row],[Danmarks Nationalbank''s monetary policy rate]]</f>
        <v>0.94400000000000039</v>
      </c>
      <c r="G20" s="25">
        <f t="shared" ca="1" si="0"/>
        <v>4.7413333333333343</v>
      </c>
      <c r="H20" s="25">
        <f t="shared" ca="1" si="1"/>
        <v>0.95433333333333381</v>
      </c>
    </row>
    <row r="21" spans="1:8" x14ac:dyDescent="0.25">
      <c r="A21" s="10">
        <v>38046</v>
      </c>
      <c r="B21" s="51">
        <v>2.1499999999999995</v>
      </c>
      <c r="C21" s="51">
        <v>7.024</v>
      </c>
      <c r="D21" s="51">
        <v>3.0569999999999999</v>
      </c>
      <c r="E21" s="25">
        <f ca="1">CCB_Merrente[[#This Row],[Lending rate, households]]-CCB_Merrente[[#This Row],[Danmarks Nationalbank''s monetary policy rate]]</f>
        <v>4.8740000000000006</v>
      </c>
      <c r="F21" s="25">
        <f ca="1">CCB_Merrente[[#This Row],[Lending rate, corporate sector]]-CCB_Merrente[[#This Row],[Danmarks Nationalbank''s monetary policy rate]]</f>
        <v>0.90700000000000047</v>
      </c>
      <c r="G21" s="25">
        <f t="shared" ca="1" si="0"/>
        <v>4.7253333333333343</v>
      </c>
      <c r="H21" s="25">
        <f t="shared" ca="1" si="1"/>
        <v>0.98233333333333384</v>
      </c>
    </row>
    <row r="22" spans="1:8" x14ac:dyDescent="0.25">
      <c r="A22" s="10">
        <v>38077</v>
      </c>
      <c r="B22" s="51">
        <v>2.149999999999999</v>
      </c>
      <c r="C22" s="51">
        <v>6.8319999999999999</v>
      </c>
      <c r="D22" s="51">
        <v>3.3140000000000001</v>
      </c>
      <c r="E22" s="25">
        <f ca="1">CCB_Merrente[[#This Row],[Lending rate, households]]-CCB_Merrente[[#This Row],[Danmarks Nationalbank''s monetary policy rate]]</f>
        <v>4.6820000000000004</v>
      </c>
      <c r="F22" s="25">
        <f ca="1">CCB_Merrente[[#This Row],[Lending rate, corporate sector]]-CCB_Merrente[[#This Row],[Danmarks Nationalbank''s monetary policy rate]]</f>
        <v>1.164000000000001</v>
      </c>
      <c r="G22" s="25">
        <f t="shared" ca="1" si="0"/>
        <v>4.6893333333333338</v>
      </c>
      <c r="H22" s="25">
        <f t="shared" ca="1" si="1"/>
        <v>1.0050000000000006</v>
      </c>
    </row>
    <row r="23" spans="1:8" x14ac:dyDescent="0.25">
      <c r="A23" s="10">
        <v>38107</v>
      </c>
      <c r="B23" s="51">
        <v>2.1499999999999995</v>
      </c>
      <c r="C23" s="51">
        <v>6.4660000000000002</v>
      </c>
      <c r="D23" s="51">
        <v>3.11</v>
      </c>
      <c r="E23" s="25">
        <f ca="1">CCB_Merrente[[#This Row],[Lending rate, households]]-CCB_Merrente[[#This Row],[Danmarks Nationalbank''s monetary policy rate]]</f>
        <v>4.3160000000000007</v>
      </c>
      <c r="F23" s="25">
        <f ca="1">CCB_Merrente[[#This Row],[Lending rate, corporate sector]]-CCB_Merrente[[#This Row],[Danmarks Nationalbank''s monetary policy rate]]</f>
        <v>0.96000000000000041</v>
      </c>
      <c r="G23" s="25">
        <f t="shared" ca="1" si="0"/>
        <v>4.6240000000000006</v>
      </c>
      <c r="H23" s="25">
        <f t="shared" ca="1" si="1"/>
        <v>1.010333333333334</v>
      </c>
    </row>
    <row r="24" spans="1:8" x14ac:dyDescent="0.25">
      <c r="A24" s="10">
        <v>38138</v>
      </c>
      <c r="B24" s="51">
        <v>2.1499999999999995</v>
      </c>
      <c r="C24" s="51">
        <v>6.665</v>
      </c>
      <c r="D24" s="51">
        <v>3.28</v>
      </c>
      <c r="E24" s="25">
        <f ca="1">CCB_Merrente[[#This Row],[Lending rate, households]]-CCB_Merrente[[#This Row],[Danmarks Nationalbank''s monetary policy rate]]</f>
        <v>4.5150000000000006</v>
      </c>
      <c r="F24" s="25">
        <f ca="1">CCB_Merrente[[#This Row],[Lending rate, corporate sector]]-CCB_Merrente[[#This Row],[Danmarks Nationalbank''s monetary policy rate]]</f>
        <v>1.1300000000000003</v>
      </c>
      <c r="G24" s="25">
        <f t="shared" ca="1" si="0"/>
        <v>4.5043333333333342</v>
      </c>
      <c r="H24" s="25">
        <f t="shared" ca="1" si="1"/>
        <v>1.0846666666666673</v>
      </c>
    </row>
    <row r="25" spans="1:8" x14ac:dyDescent="0.25">
      <c r="A25" s="10">
        <v>38168</v>
      </c>
      <c r="B25" s="51">
        <v>2.149999999999999</v>
      </c>
      <c r="C25" s="51">
        <v>6.55</v>
      </c>
      <c r="D25" s="51">
        <v>3.379</v>
      </c>
      <c r="E25" s="25">
        <f ca="1">CCB_Merrente[[#This Row],[Lending rate, households]]-CCB_Merrente[[#This Row],[Danmarks Nationalbank''s monetary policy rate]]</f>
        <v>4.4000000000000004</v>
      </c>
      <c r="F25" s="25">
        <f ca="1">CCB_Merrente[[#This Row],[Lending rate, corporate sector]]-CCB_Merrente[[#This Row],[Danmarks Nationalbank''s monetary policy rate]]</f>
        <v>1.229000000000001</v>
      </c>
      <c r="G25" s="25">
        <f t="shared" ca="1" si="0"/>
        <v>4.4103333333333339</v>
      </c>
      <c r="H25" s="25">
        <f t="shared" ca="1" si="1"/>
        <v>1.1063333333333338</v>
      </c>
    </row>
    <row r="26" spans="1:8" x14ac:dyDescent="0.25">
      <c r="A26" s="10">
        <v>38199</v>
      </c>
      <c r="B26" s="51">
        <v>2.149999999999999</v>
      </c>
      <c r="C26" s="51">
        <v>6.1829999999999998</v>
      </c>
      <c r="D26" s="51">
        <v>3.145</v>
      </c>
      <c r="E26" s="25">
        <f ca="1">CCB_Merrente[[#This Row],[Lending rate, households]]-CCB_Merrente[[#This Row],[Danmarks Nationalbank''s monetary policy rate]]</f>
        <v>4.0330000000000013</v>
      </c>
      <c r="F26" s="25">
        <f ca="1">CCB_Merrente[[#This Row],[Lending rate, corporate sector]]-CCB_Merrente[[#This Row],[Danmarks Nationalbank''s monetary policy rate]]</f>
        <v>0.99500000000000099</v>
      </c>
      <c r="G26" s="25">
        <f t="shared" ca="1" si="0"/>
        <v>4.3160000000000007</v>
      </c>
      <c r="H26" s="25">
        <f t="shared" ca="1" si="1"/>
        <v>1.1180000000000008</v>
      </c>
    </row>
    <row r="27" spans="1:8" x14ac:dyDescent="0.25">
      <c r="A27" s="10">
        <v>38230</v>
      </c>
      <c r="B27" s="51">
        <v>2.149999999999999</v>
      </c>
      <c r="C27" s="51">
        <v>6.38</v>
      </c>
      <c r="D27" s="51">
        <v>3.2440000000000002</v>
      </c>
      <c r="E27" s="25">
        <f ca="1">CCB_Merrente[[#This Row],[Lending rate, households]]-CCB_Merrente[[#This Row],[Danmarks Nationalbank''s monetary policy rate]]</f>
        <v>4.2300000000000004</v>
      </c>
      <c r="F27" s="25">
        <f ca="1">CCB_Merrente[[#This Row],[Lending rate, corporate sector]]-CCB_Merrente[[#This Row],[Danmarks Nationalbank''s monetary policy rate]]</f>
        <v>1.0940000000000012</v>
      </c>
      <c r="G27" s="25">
        <f t="shared" ca="1" si="0"/>
        <v>4.221000000000001</v>
      </c>
      <c r="H27" s="25">
        <f t="shared" ca="1" si="1"/>
        <v>1.106000000000001</v>
      </c>
    </row>
    <row r="28" spans="1:8" x14ac:dyDescent="0.25">
      <c r="A28" s="10">
        <v>38260</v>
      </c>
      <c r="B28" s="51">
        <v>2.149999999999999</v>
      </c>
      <c r="C28" s="51">
        <v>6.3460000000000001</v>
      </c>
      <c r="D28" s="51">
        <v>3.1320000000000001</v>
      </c>
      <c r="E28" s="25">
        <f ca="1">CCB_Merrente[[#This Row],[Lending rate, households]]-CCB_Merrente[[#This Row],[Danmarks Nationalbank''s monetary policy rate]]</f>
        <v>4.1960000000000015</v>
      </c>
      <c r="F28" s="25">
        <f ca="1">CCB_Merrente[[#This Row],[Lending rate, corporate sector]]-CCB_Merrente[[#This Row],[Danmarks Nationalbank''s monetary policy rate]]</f>
        <v>0.98200000000000109</v>
      </c>
      <c r="G28" s="25">
        <f t="shared" ca="1" si="0"/>
        <v>4.1530000000000014</v>
      </c>
      <c r="H28" s="25">
        <f t="shared" ca="1" si="1"/>
        <v>1.0236666666666678</v>
      </c>
    </row>
    <row r="29" spans="1:8" x14ac:dyDescent="0.25">
      <c r="A29" s="10">
        <v>38291</v>
      </c>
      <c r="B29" s="51">
        <v>2.1499999999999995</v>
      </c>
      <c r="C29" s="51">
        <v>6.0540000000000003</v>
      </c>
      <c r="D29" s="51">
        <v>3.2490000000000001</v>
      </c>
      <c r="E29" s="25">
        <f ca="1">CCB_Merrente[[#This Row],[Lending rate, households]]-CCB_Merrente[[#This Row],[Danmarks Nationalbank''s monetary policy rate]]</f>
        <v>3.9040000000000008</v>
      </c>
      <c r="F29" s="25">
        <f ca="1">CCB_Merrente[[#This Row],[Lending rate, corporate sector]]-CCB_Merrente[[#This Row],[Danmarks Nationalbank''s monetary policy rate]]</f>
        <v>1.0990000000000006</v>
      </c>
      <c r="G29" s="25">
        <f t="shared" ca="1" si="0"/>
        <v>4.1100000000000003</v>
      </c>
      <c r="H29" s="25">
        <f t="shared" ca="1" si="1"/>
        <v>1.0583333333333342</v>
      </c>
    </row>
    <row r="30" spans="1:8" x14ac:dyDescent="0.25">
      <c r="A30" s="10">
        <v>38321</v>
      </c>
      <c r="B30" s="51">
        <v>2.149999999999999</v>
      </c>
      <c r="C30" s="51">
        <v>6.2709999999999999</v>
      </c>
      <c r="D30" s="51">
        <v>3.0739999999999998</v>
      </c>
      <c r="E30" s="25">
        <f ca="1">CCB_Merrente[[#This Row],[Lending rate, households]]-CCB_Merrente[[#This Row],[Danmarks Nationalbank''s monetary policy rate]]</f>
        <v>4.1210000000000004</v>
      </c>
      <c r="F30" s="25">
        <f ca="1">CCB_Merrente[[#This Row],[Lending rate, corporate sector]]-CCB_Merrente[[#This Row],[Danmarks Nationalbank''s monetary policy rate]]</f>
        <v>0.92400000000000082</v>
      </c>
      <c r="G30" s="25">
        <f t="shared" ca="1" si="0"/>
        <v>4.073666666666667</v>
      </c>
      <c r="H30" s="25">
        <f t="shared" ca="1" si="1"/>
        <v>1.0016666666666676</v>
      </c>
    </row>
    <row r="31" spans="1:8" x14ac:dyDescent="0.25">
      <c r="A31" s="10">
        <v>38352</v>
      </c>
      <c r="B31" s="51">
        <v>2.1499999999999995</v>
      </c>
      <c r="C31" s="51">
        <v>5.98</v>
      </c>
      <c r="D31" s="51">
        <v>3.1819999999999999</v>
      </c>
      <c r="E31" s="25">
        <f ca="1">CCB_Merrente[[#This Row],[Lending rate, households]]-CCB_Merrente[[#This Row],[Danmarks Nationalbank''s monetary policy rate]]</f>
        <v>3.830000000000001</v>
      </c>
      <c r="F31" s="25">
        <f ca="1">CCB_Merrente[[#This Row],[Lending rate, corporate sector]]-CCB_Merrente[[#This Row],[Danmarks Nationalbank''s monetary policy rate]]</f>
        <v>1.0320000000000005</v>
      </c>
      <c r="G31" s="25">
        <f t="shared" ca="1" si="0"/>
        <v>3.951666666666668</v>
      </c>
      <c r="H31" s="25">
        <f t="shared" ca="1" si="1"/>
        <v>1.018333333333334</v>
      </c>
    </row>
    <row r="32" spans="1:8" x14ac:dyDescent="0.25">
      <c r="A32" s="10">
        <v>38383</v>
      </c>
      <c r="B32" s="51">
        <v>2.1499999999999995</v>
      </c>
      <c r="C32" s="51">
        <v>5.96</v>
      </c>
      <c r="D32" s="51">
        <v>3.0950000000000002</v>
      </c>
      <c r="E32" s="25">
        <f ca="1">CCB_Merrente[[#This Row],[Lending rate, households]]-CCB_Merrente[[#This Row],[Danmarks Nationalbank''s monetary policy rate]]</f>
        <v>3.8100000000000005</v>
      </c>
      <c r="F32" s="25">
        <f ca="1">CCB_Merrente[[#This Row],[Lending rate, corporate sector]]-CCB_Merrente[[#This Row],[Danmarks Nationalbank''s monetary policy rate]]</f>
        <v>0.94500000000000073</v>
      </c>
      <c r="G32" s="25">
        <f t="shared" ca="1" si="0"/>
        <v>3.9203333333333341</v>
      </c>
      <c r="H32" s="25">
        <f t="shared" ca="1" si="1"/>
        <v>0.96700000000000064</v>
      </c>
    </row>
    <row r="33" spans="1:8" x14ac:dyDescent="0.25">
      <c r="A33" s="10">
        <v>38411</v>
      </c>
      <c r="B33" s="51">
        <v>2.1499999999999995</v>
      </c>
      <c r="C33" s="51">
        <v>6.2089999999999996</v>
      </c>
      <c r="D33" s="51">
        <v>3.1709999999999998</v>
      </c>
      <c r="E33" s="25">
        <f ca="1">CCB_Merrente[[#This Row],[Lending rate, households]]-CCB_Merrente[[#This Row],[Danmarks Nationalbank''s monetary policy rate]]</f>
        <v>4.0590000000000002</v>
      </c>
      <c r="F33" s="25">
        <f ca="1">CCB_Merrente[[#This Row],[Lending rate, corporate sector]]-CCB_Merrente[[#This Row],[Danmarks Nationalbank''s monetary policy rate]]</f>
        <v>1.0210000000000004</v>
      </c>
      <c r="G33" s="25">
        <f t="shared" ca="1" si="0"/>
        <v>3.8996666666666671</v>
      </c>
      <c r="H33" s="25">
        <f t="shared" ca="1" si="1"/>
        <v>0.99933333333333385</v>
      </c>
    </row>
    <row r="34" spans="1:8" x14ac:dyDescent="0.25">
      <c r="A34" s="10">
        <v>38442</v>
      </c>
      <c r="B34" s="51">
        <v>2.1499999999999995</v>
      </c>
      <c r="C34" s="51">
        <v>6.0949999999999998</v>
      </c>
      <c r="D34" s="51">
        <v>3.2109999999999999</v>
      </c>
      <c r="E34" s="25">
        <f ca="1">CCB_Merrente[[#This Row],[Lending rate, households]]-CCB_Merrente[[#This Row],[Danmarks Nationalbank''s monetary policy rate]]</f>
        <v>3.9450000000000003</v>
      </c>
      <c r="F34" s="25">
        <f ca="1">CCB_Merrente[[#This Row],[Lending rate, corporate sector]]-CCB_Merrente[[#This Row],[Danmarks Nationalbank''s monetary policy rate]]</f>
        <v>1.0610000000000004</v>
      </c>
      <c r="G34" s="25">
        <f t="shared" ca="1" si="0"/>
        <v>3.9380000000000002</v>
      </c>
      <c r="H34" s="25">
        <f t="shared" ca="1" si="1"/>
        <v>1.0090000000000006</v>
      </c>
    </row>
    <row r="35" spans="1:8" x14ac:dyDescent="0.25">
      <c r="A35" s="10">
        <v>38472</v>
      </c>
      <c r="B35" s="51">
        <v>2.1499999999999995</v>
      </c>
      <c r="C35" s="51">
        <v>6.0590000000000002</v>
      </c>
      <c r="D35" s="51">
        <v>3.05</v>
      </c>
      <c r="E35" s="25">
        <f ca="1">CCB_Merrente[[#This Row],[Lending rate, households]]-CCB_Merrente[[#This Row],[Danmarks Nationalbank''s monetary policy rate]]</f>
        <v>3.9090000000000007</v>
      </c>
      <c r="F35" s="25">
        <f ca="1">CCB_Merrente[[#This Row],[Lending rate, corporate sector]]-CCB_Merrente[[#This Row],[Danmarks Nationalbank''s monetary policy rate]]</f>
        <v>0.90000000000000036</v>
      </c>
      <c r="G35" s="25">
        <f t="shared" ca="1" si="0"/>
        <v>3.9710000000000005</v>
      </c>
      <c r="H35" s="25">
        <f t="shared" ca="1" si="1"/>
        <v>0.99400000000000033</v>
      </c>
    </row>
    <row r="36" spans="1:8" x14ac:dyDescent="0.25">
      <c r="A36" s="10">
        <v>38503</v>
      </c>
      <c r="B36" s="51">
        <v>2.1499999999999995</v>
      </c>
      <c r="C36" s="51">
        <v>6.3319999999999999</v>
      </c>
      <c r="D36" s="51">
        <v>3.0369999999999999</v>
      </c>
      <c r="E36" s="25">
        <f ca="1">CCB_Merrente[[#This Row],[Lending rate, households]]-CCB_Merrente[[#This Row],[Danmarks Nationalbank''s monetary policy rate]]</f>
        <v>4.1820000000000004</v>
      </c>
      <c r="F36" s="25">
        <f ca="1">CCB_Merrente[[#This Row],[Lending rate, corporate sector]]-CCB_Merrente[[#This Row],[Danmarks Nationalbank''s monetary policy rate]]</f>
        <v>0.88700000000000045</v>
      </c>
      <c r="G36" s="25">
        <f t="shared" ca="1" si="0"/>
        <v>4.0120000000000005</v>
      </c>
      <c r="H36" s="25">
        <f t="shared" ca="1" si="1"/>
        <v>0.9493333333333337</v>
      </c>
    </row>
    <row r="37" spans="1:8" x14ac:dyDescent="0.25">
      <c r="A37" s="10">
        <v>38533</v>
      </c>
      <c r="B37" s="51">
        <v>2.149999999999999</v>
      </c>
      <c r="C37" s="51">
        <v>5.9939999999999998</v>
      </c>
      <c r="D37" s="51">
        <v>3.226</v>
      </c>
      <c r="E37" s="25">
        <f ca="1">CCB_Merrente[[#This Row],[Lending rate, households]]-CCB_Merrente[[#This Row],[Danmarks Nationalbank''s monetary policy rate]]</f>
        <v>3.8440000000000007</v>
      </c>
      <c r="F37" s="25">
        <f ca="1">CCB_Merrente[[#This Row],[Lending rate, corporate sector]]-CCB_Merrente[[#This Row],[Danmarks Nationalbank''s monetary policy rate]]</f>
        <v>1.076000000000001</v>
      </c>
      <c r="G37" s="25">
        <f t="shared" ca="1" si="0"/>
        <v>3.9783333333333339</v>
      </c>
      <c r="H37" s="25">
        <f t="shared" ca="1" si="1"/>
        <v>0.95433333333333392</v>
      </c>
    </row>
    <row r="38" spans="1:8" x14ac:dyDescent="0.25">
      <c r="A38" s="10">
        <v>38564</v>
      </c>
      <c r="B38" s="51">
        <v>2.1499999999999995</v>
      </c>
      <c r="C38" s="51">
        <v>5.9539999999999997</v>
      </c>
      <c r="D38" s="51">
        <v>3.1829999999999998</v>
      </c>
      <c r="E38" s="25">
        <f ca="1">CCB_Merrente[[#This Row],[Lending rate, households]]-CCB_Merrente[[#This Row],[Danmarks Nationalbank''s monetary policy rate]]</f>
        <v>3.8040000000000003</v>
      </c>
      <c r="F38" s="25">
        <f ca="1">CCB_Merrente[[#This Row],[Lending rate, corporate sector]]-CCB_Merrente[[#This Row],[Danmarks Nationalbank''s monetary policy rate]]</f>
        <v>1.0330000000000004</v>
      </c>
      <c r="G38" s="25">
        <f t="shared" ca="1" si="0"/>
        <v>3.9433333333333338</v>
      </c>
      <c r="H38" s="25">
        <f t="shared" ca="1" si="1"/>
        <v>0.99866666666666726</v>
      </c>
    </row>
    <row r="39" spans="1:8" x14ac:dyDescent="0.25">
      <c r="A39" s="10">
        <v>38595</v>
      </c>
      <c r="B39" s="51">
        <v>2.149999999999999</v>
      </c>
      <c r="C39" s="51">
        <v>6.218</v>
      </c>
      <c r="D39" s="51">
        <v>2.8650000000000002</v>
      </c>
      <c r="E39" s="25">
        <f ca="1">CCB_Merrente[[#This Row],[Lending rate, households]]-CCB_Merrente[[#This Row],[Danmarks Nationalbank''s monetary policy rate]]</f>
        <v>4.0680000000000014</v>
      </c>
      <c r="F39" s="25">
        <f ca="1">CCB_Merrente[[#This Row],[Lending rate, corporate sector]]-CCB_Merrente[[#This Row],[Danmarks Nationalbank''s monetary policy rate]]</f>
        <v>0.71500000000000119</v>
      </c>
      <c r="G39" s="25">
        <f t="shared" ca="1" si="0"/>
        <v>3.9053333333333344</v>
      </c>
      <c r="H39" s="25">
        <f t="shared" ca="1" si="1"/>
        <v>0.94133333333333413</v>
      </c>
    </row>
    <row r="40" spans="1:8" x14ac:dyDescent="0.25">
      <c r="A40" s="10">
        <v>38625</v>
      </c>
      <c r="B40" s="51">
        <v>2.149999999999999</v>
      </c>
      <c r="C40" s="51">
        <v>6.1449999999999996</v>
      </c>
      <c r="D40" s="51">
        <v>3.1280000000000001</v>
      </c>
      <c r="E40" s="25">
        <f ca="1">CCB_Merrente[[#This Row],[Lending rate, households]]-CCB_Merrente[[#This Row],[Danmarks Nationalbank''s monetary policy rate]]</f>
        <v>3.9950000000000006</v>
      </c>
      <c r="F40" s="25">
        <f ca="1">CCB_Merrente[[#This Row],[Lending rate, corporate sector]]-CCB_Merrente[[#This Row],[Danmarks Nationalbank''s monetary policy rate]]</f>
        <v>0.97800000000000109</v>
      </c>
      <c r="G40" s="25">
        <f t="shared" ca="1" si="0"/>
        <v>3.9556666666666676</v>
      </c>
      <c r="H40" s="25">
        <f t="shared" ca="1" si="1"/>
        <v>0.90866666666666751</v>
      </c>
    </row>
    <row r="41" spans="1:8" x14ac:dyDescent="0.25">
      <c r="A41" s="10">
        <v>38656</v>
      </c>
      <c r="B41" s="51">
        <v>2.1499999999999995</v>
      </c>
      <c r="C41" s="51">
        <v>5.8559999999999999</v>
      </c>
      <c r="D41" s="51">
        <v>3.2</v>
      </c>
      <c r="E41" s="25">
        <f ca="1">CCB_Merrente[[#This Row],[Lending rate, households]]-CCB_Merrente[[#This Row],[Danmarks Nationalbank''s monetary policy rate]]</f>
        <v>3.7060000000000004</v>
      </c>
      <c r="F41" s="25">
        <f ca="1">CCB_Merrente[[#This Row],[Lending rate, corporate sector]]-CCB_Merrente[[#This Row],[Danmarks Nationalbank''s monetary policy rate]]</f>
        <v>1.0500000000000007</v>
      </c>
      <c r="G41" s="25">
        <f t="shared" ca="1" si="0"/>
        <v>3.9230000000000005</v>
      </c>
      <c r="H41" s="25">
        <f t="shared" ca="1" si="1"/>
        <v>0.91433333333333433</v>
      </c>
    </row>
    <row r="42" spans="1:8" x14ac:dyDescent="0.25">
      <c r="A42" s="10">
        <v>38686</v>
      </c>
      <c r="B42" s="51">
        <v>2.149999999999999</v>
      </c>
      <c r="C42" s="51">
        <v>6.1159999999999997</v>
      </c>
      <c r="D42" s="51">
        <v>2.9969999999999999</v>
      </c>
      <c r="E42" s="25">
        <f ca="1">CCB_Merrente[[#This Row],[Lending rate, households]]-CCB_Merrente[[#This Row],[Danmarks Nationalbank''s monetary policy rate]]</f>
        <v>3.9660000000000006</v>
      </c>
      <c r="F42" s="25">
        <f ca="1">CCB_Merrente[[#This Row],[Lending rate, corporate sector]]-CCB_Merrente[[#This Row],[Danmarks Nationalbank''s monetary policy rate]]</f>
        <v>0.84700000000000086</v>
      </c>
      <c r="G42" s="25">
        <f t="shared" ca="1" si="0"/>
        <v>3.8890000000000007</v>
      </c>
      <c r="H42" s="25">
        <f t="shared" ca="1" si="1"/>
        <v>0.95833333333333426</v>
      </c>
    </row>
    <row r="43" spans="1:8" x14ac:dyDescent="0.25">
      <c r="A43" s="10">
        <v>38717</v>
      </c>
      <c r="B43" s="51">
        <v>2.3880952380952372</v>
      </c>
      <c r="C43" s="51">
        <v>5.9349999999999996</v>
      </c>
      <c r="D43" s="51">
        <v>3.3290000000000002</v>
      </c>
      <c r="E43" s="25">
        <f ca="1">CCB_Merrente[[#This Row],[Lending rate, households]]-CCB_Merrente[[#This Row],[Danmarks Nationalbank''s monetary policy rate]]</f>
        <v>3.5469047619047624</v>
      </c>
      <c r="F43" s="25">
        <f ca="1">CCB_Merrente[[#This Row],[Lending rate, corporate sector]]-CCB_Merrente[[#This Row],[Danmarks Nationalbank''s monetary policy rate]]</f>
        <v>0.94090476190476302</v>
      </c>
      <c r="G43" s="25">
        <f t="shared" ca="1" si="0"/>
        <v>3.7396349206349213</v>
      </c>
      <c r="H43" s="25">
        <f t="shared" ca="1" si="1"/>
        <v>0.9459682539682549</v>
      </c>
    </row>
    <row r="44" spans="1:8" x14ac:dyDescent="0.25">
      <c r="A44" s="10">
        <v>38748</v>
      </c>
      <c r="B44" s="51">
        <v>2.399999999999999</v>
      </c>
      <c r="C44" s="51">
        <v>5.8490000000000002</v>
      </c>
      <c r="D44" s="51">
        <v>3.53</v>
      </c>
      <c r="E44" s="25">
        <f ca="1">CCB_Merrente[[#This Row],[Lending rate, households]]-CCB_Merrente[[#This Row],[Danmarks Nationalbank''s monetary policy rate]]</f>
        <v>3.4490000000000012</v>
      </c>
      <c r="F44" s="25">
        <f ca="1">CCB_Merrente[[#This Row],[Lending rate, corporate sector]]-CCB_Merrente[[#This Row],[Danmarks Nationalbank''s monetary policy rate]]</f>
        <v>1.1300000000000008</v>
      </c>
      <c r="G44" s="25">
        <f t="shared" ca="1" si="0"/>
        <v>3.6539682539682548</v>
      </c>
      <c r="H44" s="25">
        <f t="shared" ca="1" si="1"/>
        <v>0.97263492063492152</v>
      </c>
    </row>
    <row r="45" spans="1:8" x14ac:dyDescent="0.25">
      <c r="A45" s="10">
        <v>38776</v>
      </c>
      <c r="B45" s="51">
        <v>2.44</v>
      </c>
      <c r="C45" s="51">
        <v>6.0919999999999996</v>
      </c>
      <c r="D45" s="51">
        <v>3.2309999999999999</v>
      </c>
      <c r="E45" s="25">
        <f ca="1">CCB_Merrente[[#This Row],[Lending rate, households]]-CCB_Merrente[[#This Row],[Danmarks Nationalbank''s monetary policy rate]]</f>
        <v>3.6519999999999997</v>
      </c>
      <c r="F45" s="25">
        <f ca="1">CCB_Merrente[[#This Row],[Lending rate, corporate sector]]-CCB_Merrente[[#This Row],[Danmarks Nationalbank''s monetary policy rate]]</f>
        <v>0.79099999999999993</v>
      </c>
      <c r="G45" s="25">
        <f t="shared" ca="1" si="0"/>
        <v>3.5493015873015881</v>
      </c>
      <c r="H45" s="25">
        <f t="shared" ca="1" si="1"/>
        <v>0.95396825396825458</v>
      </c>
    </row>
    <row r="46" spans="1:8" x14ac:dyDescent="0.25">
      <c r="A46" s="10">
        <v>38807</v>
      </c>
      <c r="B46" s="51">
        <v>2.7282608695652173</v>
      </c>
      <c r="C46" s="51">
        <v>6.1890000000000001</v>
      </c>
      <c r="D46" s="51">
        <v>3.9350000000000001</v>
      </c>
      <c r="E46" s="25">
        <f ca="1">CCB_Merrente[[#This Row],[Lending rate, households]]-CCB_Merrente[[#This Row],[Danmarks Nationalbank''s monetary policy rate]]</f>
        <v>3.4607391304347828</v>
      </c>
      <c r="F46" s="25">
        <f ca="1">CCB_Merrente[[#This Row],[Lending rate, corporate sector]]-CCB_Merrente[[#This Row],[Danmarks Nationalbank''s monetary policy rate]]</f>
        <v>1.2067391304347828</v>
      </c>
      <c r="G46" s="25">
        <f t="shared" ca="1" si="0"/>
        <v>3.5205797101449279</v>
      </c>
      <c r="H46" s="25">
        <f t="shared" ca="1" si="1"/>
        <v>1.0425797101449279</v>
      </c>
    </row>
    <row r="47" spans="1:8" x14ac:dyDescent="0.25">
      <c r="A47" s="10">
        <v>38837</v>
      </c>
      <c r="B47" s="51">
        <v>2.75</v>
      </c>
      <c r="C47" s="51">
        <v>6.1219999999999999</v>
      </c>
      <c r="D47" s="51">
        <v>3.9670000000000001</v>
      </c>
      <c r="E47" s="25">
        <f ca="1">CCB_Merrente[[#This Row],[Lending rate, households]]-CCB_Merrente[[#This Row],[Danmarks Nationalbank''s monetary policy rate]]</f>
        <v>3.3719999999999999</v>
      </c>
      <c r="F47" s="25">
        <f ca="1">CCB_Merrente[[#This Row],[Lending rate, corporate sector]]-CCB_Merrente[[#This Row],[Danmarks Nationalbank''s monetary policy rate]]</f>
        <v>1.2170000000000001</v>
      </c>
      <c r="G47" s="25">
        <f t="shared" ca="1" si="0"/>
        <v>3.4949130434782609</v>
      </c>
      <c r="H47" s="25">
        <f t="shared" ca="1" si="1"/>
        <v>1.0715797101449276</v>
      </c>
    </row>
    <row r="48" spans="1:8" x14ac:dyDescent="0.25">
      <c r="A48" s="10">
        <v>38868</v>
      </c>
      <c r="B48" s="51">
        <v>2.75</v>
      </c>
      <c r="C48" s="51">
        <v>6.3140000000000001</v>
      </c>
      <c r="D48" s="51">
        <v>3.9670000000000001</v>
      </c>
      <c r="E48" s="25">
        <f ca="1">CCB_Merrente[[#This Row],[Lending rate, households]]-CCB_Merrente[[#This Row],[Danmarks Nationalbank''s monetary policy rate]]</f>
        <v>3.5640000000000001</v>
      </c>
      <c r="F48" s="25">
        <f ca="1">CCB_Merrente[[#This Row],[Lending rate, corporate sector]]-CCB_Merrente[[#This Row],[Danmarks Nationalbank''s monetary policy rate]]</f>
        <v>1.2170000000000001</v>
      </c>
      <c r="G48" s="25">
        <f t="shared" ca="1" si="0"/>
        <v>3.4655797101449277</v>
      </c>
      <c r="H48" s="25">
        <f t="shared" ca="1" si="1"/>
        <v>1.2135797101449277</v>
      </c>
    </row>
    <row r="49" spans="1:8" x14ac:dyDescent="0.25">
      <c r="A49" s="10">
        <v>38898</v>
      </c>
      <c r="B49" s="51">
        <v>2.9404761904761907</v>
      </c>
      <c r="C49" s="51">
        <v>6.4370000000000003</v>
      </c>
      <c r="D49" s="51">
        <v>4.0419999999999998</v>
      </c>
      <c r="E49" s="25">
        <f ca="1">CCB_Merrente[[#This Row],[Lending rate, households]]-CCB_Merrente[[#This Row],[Danmarks Nationalbank''s monetary policy rate]]</f>
        <v>3.4965238095238096</v>
      </c>
      <c r="F49" s="25">
        <f ca="1">CCB_Merrente[[#This Row],[Lending rate, corporate sector]]-CCB_Merrente[[#This Row],[Danmarks Nationalbank''s monetary policy rate]]</f>
        <v>1.1015238095238091</v>
      </c>
      <c r="G49" s="25">
        <f t="shared" ca="1" si="0"/>
        <v>3.4775079365079367</v>
      </c>
      <c r="H49" s="25">
        <f t="shared" ca="1" si="1"/>
        <v>1.1785079365079365</v>
      </c>
    </row>
    <row r="50" spans="1:8" x14ac:dyDescent="0.25">
      <c r="A50" s="10">
        <v>38929</v>
      </c>
      <c r="B50" s="51">
        <v>3</v>
      </c>
      <c r="C50" s="51">
        <v>6.298</v>
      </c>
      <c r="D50" s="51">
        <v>4.2370000000000001</v>
      </c>
      <c r="E50" s="25">
        <f ca="1">CCB_Merrente[[#This Row],[Lending rate, households]]-CCB_Merrente[[#This Row],[Danmarks Nationalbank''s monetary policy rate]]</f>
        <v>3.298</v>
      </c>
      <c r="F50" s="25">
        <f ca="1">CCB_Merrente[[#This Row],[Lending rate, corporate sector]]-CCB_Merrente[[#This Row],[Danmarks Nationalbank''s monetary policy rate]]</f>
        <v>1.2370000000000001</v>
      </c>
      <c r="G50" s="25">
        <f t="shared" ca="1" si="0"/>
        <v>3.45284126984127</v>
      </c>
      <c r="H50" s="25">
        <f t="shared" ca="1" si="1"/>
        <v>1.1851746031746031</v>
      </c>
    </row>
    <row r="51" spans="1:8" x14ac:dyDescent="0.25">
      <c r="A51" s="10">
        <v>38960</v>
      </c>
      <c r="B51" s="51">
        <v>3.2173913043478262</v>
      </c>
      <c r="C51" s="51">
        <v>6.7720000000000002</v>
      </c>
      <c r="D51" s="51">
        <v>4.274</v>
      </c>
      <c r="E51" s="25">
        <f ca="1">CCB_Merrente[[#This Row],[Lending rate, households]]-CCB_Merrente[[#This Row],[Danmarks Nationalbank''s monetary policy rate]]</f>
        <v>3.5546086956521741</v>
      </c>
      <c r="F51" s="25">
        <f ca="1">CCB_Merrente[[#This Row],[Lending rate, corporate sector]]-CCB_Merrente[[#This Row],[Danmarks Nationalbank''s monetary policy rate]]</f>
        <v>1.0566086956521739</v>
      </c>
      <c r="G51" s="25">
        <f t="shared" ca="1" si="0"/>
        <v>3.4497108350586614</v>
      </c>
      <c r="H51" s="25">
        <f t="shared" ca="1" si="1"/>
        <v>1.1317108350586611</v>
      </c>
    </row>
    <row r="52" spans="1:8" x14ac:dyDescent="0.25">
      <c r="A52" s="10">
        <v>38990</v>
      </c>
      <c r="B52" s="51">
        <v>3.25</v>
      </c>
      <c r="C52" s="51">
        <v>6.835</v>
      </c>
      <c r="D52" s="51">
        <v>4.5430000000000001</v>
      </c>
      <c r="E52" s="25">
        <f ca="1">CCB_Merrente[[#This Row],[Lending rate, households]]-CCB_Merrente[[#This Row],[Danmarks Nationalbank''s monetary policy rate]]</f>
        <v>3.585</v>
      </c>
      <c r="F52" s="25">
        <f ca="1">CCB_Merrente[[#This Row],[Lending rate, corporate sector]]-CCB_Merrente[[#This Row],[Danmarks Nationalbank''s monetary policy rate]]</f>
        <v>1.2930000000000001</v>
      </c>
      <c r="G52" s="25">
        <f t="shared" ca="1" si="0"/>
        <v>3.4792028985507244</v>
      </c>
      <c r="H52" s="25">
        <f t="shared" ca="1" si="1"/>
        <v>1.1955362318840581</v>
      </c>
    </row>
    <row r="53" spans="1:8" x14ac:dyDescent="0.25">
      <c r="A53" s="10">
        <v>39021</v>
      </c>
      <c r="B53" s="51">
        <v>3.4545454545454546</v>
      </c>
      <c r="C53" s="51">
        <v>6.7549999999999999</v>
      </c>
      <c r="D53" s="51">
        <v>4.6020000000000003</v>
      </c>
      <c r="E53" s="25">
        <f ca="1">CCB_Merrente[[#This Row],[Lending rate, households]]-CCB_Merrente[[#This Row],[Danmarks Nationalbank''s monetary policy rate]]</f>
        <v>3.3004545454545453</v>
      </c>
      <c r="F53" s="25">
        <f ca="1">CCB_Merrente[[#This Row],[Lending rate, corporate sector]]-CCB_Merrente[[#This Row],[Danmarks Nationalbank''s monetary policy rate]]</f>
        <v>1.1474545454545457</v>
      </c>
      <c r="G53" s="25">
        <f t="shared" ca="1" si="0"/>
        <v>3.4800210803689064</v>
      </c>
      <c r="H53" s="25">
        <f t="shared" ca="1" si="1"/>
        <v>1.1656877470355733</v>
      </c>
    </row>
    <row r="54" spans="1:8" x14ac:dyDescent="0.25">
      <c r="A54" s="10">
        <v>39051</v>
      </c>
      <c r="B54" s="51">
        <v>3.5</v>
      </c>
      <c r="C54" s="51">
        <v>6.9669999999999996</v>
      </c>
      <c r="D54" s="51">
        <v>4.6420000000000003</v>
      </c>
      <c r="E54" s="25">
        <f ca="1">CCB_Merrente[[#This Row],[Lending rate, households]]-CCB_Merrente[[#This Row],[Danmarks Nationalbank''s monetary policy rate]]</f>
        <v>3.4669999999999996</v>
      </c>
      <c r="F54" s="25">
        <f ca="1">CCB_Merrente[[#This Row],[Lending rate, corporate sector]]-CCB_Merrente[[#This Row],[Danmarks Nationalbank''s monetary policy rate]]</f>
        <v>1.1420000000000003</v>
      </c>
      <c r="G54" s="25">
        <f t="shared" ca="1" si="0"/>
        <v>3.4508181818181818</v>
      </c>
      <c r="H54" s="25">
        <f t="shared" ca="1" si="1"/>
        <v>1.1941515151515154</v>
      </c>
    </row>
    <row r="55" spans="1:8" x14ac:dyDescent="0.25">
      <c r="A55" s="10">
        <v>39082</v>
      </c>
      <c r="B55" s="51">
        <v>3.6842105263157894</v>
      </c>
      <c r="C55" s="51">
        <v>6.7489999999999997</v>
      </c>
      <c r="D55" s="51">
        <v>4.8920000000000003</v>
      </c>
      <c r="E55" s="25">
        <f ca="1">CCB_Merrente[[#This Row],[Lending rate, households]]-CCB_Merrente[[#This Row],[Danmarks Nationalbank''s monetary policy rate]]</f>
        <v>3.0647894736842103</v>
      </c>
      <c r="F55" s="25">
        <f ca="1">CCB_Merrente[[#This Row],[Lending rate, corporate sector]]-CCB_Merrente[[#This Row],[Danmarks Nationalbank''s monetary policy rate]]</f>
        <v>1.207789473684211</v>
      </c>
      <c r="G55" s="25">
        <f t="shared" ca="1" si="0"/>
        <v>3.2774146730462519</v>
      </c>
      <c r="H55" s="25">
        <f t="shared" ca="1" si="1"/>
        <v>1.1657480063795858</v>
      </c>
    </row>
    <row r="56" spans="1:8" x14ac:dyDescent="0.25">
      <c r="A56" s="10">
        <v>39113</v>
      </c>
      <c r="B56" s="51">
        <v>3.75</v>
      </c>
      <c r="C56" s="51">
        <v>6.9210000000000003</v>
      </c>
      <c r="D56" s="51">
        <v>4.9809999999999999</v>
      </c>
      <c r="E56" s="25">
        <f ca="1">CCB_Merrente[[#This Row],[Lending rate, households]]-CCB_Merrente[[#This Row],[Danmarks Nationalbank''s monetary policy rate]]</f>
        <v>3.1710000000000003</v>
      </c>
      <c r="F56" s="25">
        <f ca="1">CCB_Merrente[[#This Row],[Lending rate, corporate sector]]-CCB_Merrente[[#This Row],[Danmarks Nationalbank''s monetary policy rate]]</f>
        <v>1.2309999999999999</v>
      </c>
      <c r="G56" s="25">
        <f t="shared" ca="1" si="0"/>
        <v>3.2342631578947363</v>
      </c>
      <c r="H56" s="25">
        <f t="shared" ca="1" si="1"/>
        <v>1.1935964912280703</v>
      </c>
    </row>
    <row r="57" spans="1:8" x14ac:dyDescent="0.25">
      <c r="A57" s="10">
        <v>39141</v>
      </c>
      <c r="B57" s="51">
        <v>3.75</v>
      </c>
      <c r="C57" s="51">
        <v>7.0339999999999998</v>
      </c>
      <c r="D57" s="51">
        <v>5.0140000000000002</v>
      </c>
      <c r="E57" s="25">
        <f ca="1">CCB_Merrente[[#This Row],[Lending rate, households]]-CCB_Merrente[[#This Row],[Danmarks Nationalbank''s monetary policy rate]]</f>
        <v>3.2839999999999998</v>
      </c>
      <c r="F57" s="25">
        <f ca="1">CCB_Merrente[[#This Row],[Lending rate, corporate sector]]-CCB_Merrente[[#This Row],[Danmarks Nationalbank''s monetary policy rate]]</f>
        <v>1.2640000000000002</v>
      </c>
      <c r="G57" s="25">
        <f t="shared" ca="1" si="0"/>
        <v>3.1732631578947363</v>
      </c>
      <c r="H57" s="25">
        <f t="shared" ca="1" si="1"/>
        <v>1.234263157894737</v>
      </c>
    </row>
    <row r="58" spans="1:8" x14ac:dyDescent="0.25">
      <c r="A58" s="10">
        <v>39172</v>
      </c>
      <c r="B58" s="51">
        <v>3.9318181818181817</v>
      </c>
      <c r="C58" s="51">
        <v>6.9489999999999998</v>
      </c>
      <c r="D58" s="51">
        <v>5.0819999999999999</v>
      </c>
      <c r="E58" s="25">
        <f ca="1">CCB_Merrente[[#This Row],[Lending rate, households]]-CCB_Merrente[[#This Row],[Danmarks Nationalbank''s monetary policy rate]]</f>
        <v>3.0171818181818182</v>
      </c>
      <c r="F58" s="25">
        <f ca="1">CCB_Merrente[[#This Row],[Lending rate, corporate sector]]-CCB_Merrente[[#This Row],[Danmarks Nationalbank''s monetary policy rate]]</f>
        <v>1.1501818181818182</v>
      </c>
      <c r="G58" s="25">
        <f t="shared" ca="1" si="0"/>
        <v>3.1573939393939394</v>
      </c>
      <c r="H58" s="25">
        <f t="shared" ca="1" si="1"/>
        <v>1.2150606060606062</v>
      </c>
    </row>
    <row r="59" spans="1:8" x14ac:dyDescent="0.25">
      <c r="A59" s="10">
        <v>39202</v>
      </c>
      <c r="B59" s="51">
        <v>4</v>
      </c>
      <c r="C59" s="51">
        <v>7.0439999999999996</v>
      </c>
      <c r="D59" s="51">
        <v>5.35</v>
      </c>
      <c r="E59" s="25">
        <f ca="1">CCB_Merrente[[#This Row],[Lending rate, households]]-CCB_Merrente[[#This Row],[Danmarks Nationalbank''s monetary policy rate]]</f>
        <v>3.0439999999999996</v>
      </c>
      <c r="F59" s="25">
        <f ca="1">CCB_Merrente[[#This Row],[Lending rate, corporate sector]]-CCB_Merrente[[#This Row],[Danmarks Nationalbank''s monetary policy rate]]</f>
        <v>1.3499999999999996</v>
      </c>
      <c r="G59" s="25">
        <f t="shared" ca="1" si="0"/>
        <v>3.1150606060606059</v>
      </c>
      <c r="H59" s="25">
        <f t="shared" ca="1" si="1"/>
        <v>1.2547272727272727</v>
      </c>
    </row>
    <row r="60" spans="1:8" x14ac:dyDescent="0.25">
      <c r="A60" s="10">
        <v>39233</v>
      </c>
      <c r="B60" s="51">
        <v>4</v>
      </c>
      <c r="C60" s="51">
        <v>7.1470000000000002</v>
      </c>
      <c r="D60" s="51">
        <v>5.1070000000000002</v>
      </c>
      <c r="E60" s="25">
        <f ca="1">CCB_Merrente[[#This Row],[Lending rate, households]]-CCB_Merrente[[#This Row],[Danmarks Nationalbank''s monetary policy rate]]</f>
        <v>3.1470000000000002</v>
      </c>
      <c r="F60" s="25">
        <f ca="1">CCB_Merrente[[#This Row],[Lending rate, corporate sector]]-CCB_Merrente[[#This Row],[Danmarks Nationalbank''s monetary policy rate]]</f>
        <v>1.1070000000000002</v>
      </c>
      <c r="G60" s="25">
        <f t="shared" ca="1" si="0"/>
        <v>3.0693939393939389</v>
      </c>
      <c r="H60" s="25">
        <f t="shared" ca="1" si="1"/>
        <v>1.2023939393939393</v>
      </c>
    </row>
    <row r="61" spans="1:8" x14ac:dyDescent="0.25">
      <c r="A61" s="10">
        <v>39263</v>
      </c>
      <c r="B61" s="51">
        <v>4.2125000000000004</v>
      </c>
      <c r="C61" s="51">
        <v>7.47</v>
      </c>
      <c r="D61" s="51">
        <v>5.5140000000000002</v>
      </c>
      <c r="E61" s="25">
        <f ca="1">CCB_Merrente[[#This Row],[Lending rate, households]]-CCB_Merrente[[#This Row],[Danmarks Nationalbank''s monetary policy rate]]</f>
        <v>3.2574999999999994</v>
      </c>
      <c r="F61" s="25">
        <f ca="1">CCB_Merrente[[#This Row],[Lending rate, corporate sector]]-CCB_Merrente[[#This Row],[Danmarks Nationalbank''s monetary policy rate]]</f>
        <v>1.3014999999999999</v>
      </c>
      <c r="G61" s="25">
        <f t="shared" ca="1" si="0"/>
        <v>3.1494999999999997</v>
      </c>
      <c r="H61" s="25">
        <f t="shared" ca="1" si="1"/>
        <v>1.2528333333333332</v>
      </c>
    </row>
    <row r="62" spans="1:8" x14ac:dyDescent="0.25">
      <c r="A62" s="10">
        <v>39294</v>
      </c>
      <c r="B62" s="51">
        <v>4.25</v>
      </c>
      <c r="C62" s="51">
        <v>7.3410000000000002</v>
      </c>
      <c r="D62" s="51">
        <v>5.5839999999999996</v>
      </c>
      <c r="E62" s="25">
        <f ca="1">CCB_Merrente[[#This Row],[Lending rate, households]]-CCB_Merrente[[#This Row],[Danmarks Nationalbank''s monetary policy rate]]</f>
        <v>3.0910000000000002</v>
      </c>
      <c r="F62" s="25">
        <f ca="1">CCB_Merrente[[#This Row],[Lending rate, corporate sector]]-CCB_Merrente[[#This Row],[Danmarks Nationalbank''s monetary policy rate]]</f>
        <v>1.3339999999999996</v>
      </c>
      <c r="G62" s="25">
        <f t="shared" ca="1" si="0"/>
        <v>3.1651666666666665</v>
      </c>
      <c r="H62" s="25">
        <f t="shared" ca="1" si="1"/>
        <v>1.2474999999999998</v>
      </c>
    </row>
    <row r="63" spans="1:8" x14ac:dyDescent="0.25">
      <c r="A63" s="10">
        <v>39325</v>
      </c>
      <c r="B63" s="51">
        <v>4.25</v>
      </c>
      <c r="C63" s="51">
        <v>7.4109999999999996</v>
      </c>
      <c r="D63" s="51">
        <v>5.6310000000000002</v>
      </c>
      <c r="E63" s="25">
        <f ca="1">CCB_Merrente[[#This Row],[Lending rate, households]]-CCB_Merrente[[#This Row],[Danmarks Nationalbank''s monetary policy rate]]</f>
        <v>3.1609999999999996</v>
      </c>
      <c r="F63" s="25">
        <f ca="1">CCB_Merrente[[#This Row],[Lending rate, corporate sector]]-CCB_Merrente[[#This Row],[Danmarks Nationalbank''s monetary policy rate]]</f>
        <v>1.3810000000000002</v>
      </c>
      <c r="G63" s="25">
        <f t="shared" ca="1" si="0"/>
        <v>3.1698333333333331</v>
      </c>
      <c r="H63" s="25">
        <f t="shared" ca="1" si="1"/>
        <v>1.3388333333333333</v>
      </c>
    </row>
    <row r="64" spans="1:8" x14ac:dyDescent="0.25">
      <c r="A64" s="10">
        <v>39355</v>
      </c>
      <c r="B64" s="51">
        <v>4.25</v>
      </c>
      <c r="C64" s="51">
        <v>7.4349999999999996</v>
      </c>
      <c r="D64" s="51">
        <v>5.6280000000000001</v>
      </c>
      <c r="E64" s="25">
        <f ca="1">CCB_Merrente[[#This Row],[Lending rate, households]]-CCB_Merrente[[#This Row],[Danmarks Nationalbank''s monetary policy rate]]</f>
        <v>3.1849999999999996</v>
      </c>
      <c r="F64" s="25">
        <f ca="1">CCB_Merrente[[#This Row],[Lending rate, corporate sector]]-CCB_Merrente[[#This Row],[Danmarks Nationalbank''s monetary policy rate]]</f>
        <v>1.3780000000000001</v>
      </c>
      <c r="G64" s="25">
        <f t="shared" ca="1" si="0"/>
        <v>3.1456666666666666</v>
      </c>
      <c r="H64" s="25">
        <f t="shared" ca="1" si="1"/>
        <v>1.3643333333333334</v>
      </c>
    </row>
    <row r="65" spans="1:8" x14ac:dyDescent="0.25">
      <c r="A65" s="10">
        <v>39386</v>
      </c>
      <c r="B65" s="51">
        <v>4.25</v>
      </c>
      <c r="C65" s="51">
        <v>7.4420000000000002</v>
      </c>
      <c r="D65" s="51">
        <v>5.6159999999999997</v>
      </c>
      <c r="E65" s="25">
        <f ca="1">CCB_Merrente[[#This Row],[Lending rate, households]]-CCB_Merrente[[#This Row],[Danmarks Nationalbank''s monetary policy rate]]</f>
        <v>3.1920000000000002</v>
      </c>
      <c r="F65" s="25">
        <f ca="1">CCB_Merrente[[#This Row],[Lending rate, corporate sector]]-CCB_Merrente[[#This Row],[Danmarks Nationalbank''s monetary policy rate]]</f>
        <v>1.3659999999999997</v>
      </c>
      <c r="G65" s="25">
        <f t="shared" ca="1" si="0"/>
        <v>3.1793333333333336</v>
      </c>
      <c r="H65" s="25">
        <f t="shared" ca="1" si="1"/>
        <v>1.375</v>
      </c>
    </row>
    <row r="66" spans="1:8" x14ac:dyDescent="0.25">
      <c r="A66" s="10">
        <v>39416</v>
      </c>
      <c r="B66" s="51">
        <v>4.25</v>
      </c>
      <c r="C66" s="51">
        <v>7.6580000000000004</v>
      </c>
      <c r="D66" s="51">
        <v>5.4610000000000003</v>
      </c>
      <c r="E66" s="25">
        <f ca="1">CCB_Merrente[[#This Row],[Lending rate, households]]-CCB_Merrente[[#This Row],[Danmarks Nationalbank''s monetary policy rate]]</f>
        <v>3.4080000000000004</v>
      </c>
      <c r="F66" s="25">
        <f ca="1">CCB_Merrente[[#This Row],[Lending rate, corporate sector]]-CCB_Merrente[[#This Row],[Danmarks Nationalbank''s monetary policy rate]]</f>
        <v>1.2110000000000003</v>
      </c>
      <c r="G66" s="25">
        <f t="shared" ca="1" si="0"/>
        <v>3.2616666666666667</v>
      </c>
      <c r="H66" s="25">
        <f t="shared" ca="1" si="1"/>
        <v>1.3183333333333334</v>
      </c>
    </row>
    <row r="67" spans="1:8" x14ac:dyDescent="0.25">
      <c r="A67" s="10">
        <v>39447</v>
      </c>
      <c r="B67" s="51">
        <v>4.25</v>
      </c>
      <c r="C67" s="51">
        <v>7.4020000000000001</v>
      </c>
      <c r="D67" s="51">
        <v>5.8419999999999996</v>
      </c>
      <c r="E67" s="25">
        <f ca="1">CCB_Merrente[[#This Row],[Lending rate, households]]-CCB_Merrente[[#This Row],[Danmarks Nationalbank''s monetary policy rate]]</f>
        <v>3.1520000000000001</v>
      </c>
      <c r="F67" s="25">
        <f ca="1">CCB_Merrente[[#This Row],[Lending rate, corporate sector]]-CCB_Merrente[[#This Row],[Danmarks Nationalbank''s monetary policy rate]]</f>
        <v>1.5919999999999996</v>
      </c>
      <c r="G67" s="25">
        <f t="shared" ca="1" si="0"/>
        <v>3.250666666666667</v>
      </c>
      <c r="H67" s="25">
        <f t="shared" ca="1" si="1"/>
        <v>1.3896666666666666</v>
      </c>
    </row>
    <row r="68" spans="1:8" x14ac:dyDescent="0.25">
      <c r="A68" s="10">
        <v>39478</v>
      </c>
      <c r="B68" s="51">
        <v>4.25</v>
      </c>
      <c r="C68" s="51">
        <v>7.4740000000000002</v>
      </c>
      <c r="D68" s="51">
        <v>5.5460000000000003</v>
      </c>
      <c r="E68" s="25">
        <f ca="1">CCB_Merrente[[#This Row],[Lending rate, households]]-CCB_Merrente[[#This Row],[Danmarks Nationalbank''s monetary policy rate]]</f>
        <v>3.2240000000000002</v>
      </c>
      <c r="F68" s="25">
        <f ca="1">CCB_Merrente[[#This Row],[Lending rate, corporate sector]]-CCB_Merrente[[#This Row],[Danmarks Nationalbank''s monetary policy rate]]</f>
        <v>1.2960000000000003</v>
      </c>
      <c r="G68" s="25">
        <f t="shared" ca="1" si="0"/>
        <v>3.2613333333333334</v>
      </c>
      <c r="H68" s="25">
        <f t="shared" ca="1" si="1"/>
        <v>1.3663333333333334</v>
      </c>
    </row>
    <row r="69" spans="1:8" x14ac:dyDescent="0.25">
      <c r="A69" s="10">
        <v>39507</v>
      </c>
      <c r="B69" s="51">
        <v>4.25</v>
      </c>
      <c r="C69" s="51">
        <v>7.8049999999999997</v>
      </c>
      <c r="D69" s="51">
        <v>5.3070000000000004</v>
      </c>
      <c r="E69" s="25">
        <f ca="1">CCB_Merrente[[#This Row],[Lending rate, households]]-CCB_Merrente[[#This Row],[Danmarks Nationalbank''s monetary policy rate]]</f>
        <v>3.5549999999999997</v>
      </c>
      <c r="F69" s="25">
        <f ca="1">CCB_Merrente[[#This Row],[Lending rate, corporate sector]]-CCB_Merrente[[#This Row],[Danmarks Nationalbank''s monetary policy rate]]</f>
        <v>1.0570000000000004</v>
      </c>
      <c r="G69" s="25">
        <f t="shared" ca="1" si="0"/>
        <v>3.3103333333333338</v>
      </c>
      <c r="H69" s="25">
        <f t="shared" ca="1" si="1"/>
        <v>1.3150000000000002</v>
      </c>
    </row>
    <row r="70" spans="1:8" x14ac:dyDescent="0.25">
      <c r="A70" s="10">
        <v>39538</v>
      </c>
      <c r="B70" s="51">
        <v>4.25</v>
      </c>
      <c r="C70" s="51">
        <v>7.6289999999999996</v>
      </c>
      <c r="D70" s="51">
        <v>5.835</v>
      </c>
      <c r="E70" s="25">
        <f ca="1">CCB_Merrente[[#This Row],[Lending rate, households]]-CCB_Merrente[[#This Row],[Danmarks Nationalbank''s monetary policy rate]]</f>
        <v>3.3789999999999996</v>
      </c>
      <c r="F70" s="25">
        <f ca="1">CCB_Merrente[[#This Row],[Lending rate, corporate sector]]-CCB_Merrente[[#This Row],[Danmarks Nationalbank''s monetary policy rate]]</f>
        <v>1.585</v>
      </c>
      <c r="G70" s="25">
        <f t="shared" ca="1" si="0"/>
        <v>3.3859999999999997</v>
      </c>
      <c r="H70" s="25">
        <f t="shared" ca="1" si="1"/>
        <v>1.3126666666666669</v>
      </c>
    </row>
    <row r="71" spans="1:8" x14ac:dyDescent="0.25">
      <c r="A71" s="10">
        <v>39568</v>
      </c>
      <c r="B71" s="51">
        <v>4.25</v>
      </c>
      <c r="C71" s="51">
        <v>7.6950000000000003</v>
      </c>
      <c r="D71" s="51">
        <v>5.7309999999999999</v>
      </c>
      <c r="E71" s="25">
        <f ca="1">CCB_Merrente[[#This Row],[Lending rate, households]]-CCB_Merrente[[#This Row],[Danmarks Nationalbank''s monetary policy rate]]</f>
        <v>3.4450000000000003</v>
      </c>
      <c r="F71" s="25">
        <f ca="1">CCB_Merrente[[#This Row],[Lending rate, corporate sector]]-CCB_Merrente[[#This Row],[Danmarks Nationalbank''s monetary policy rate]]</f>
        <v>1.4809999999999999</v>
      </c>
      <c r="G71" s="25">
        <f t="shared" ca="1" si="0"/>
        <v>3.4596666666666667</v>
      </c>
      <c r="H71" s="25">
        <f t="shared" ca="1" si="1"/>
        <v>1.3743333333333334</v>
      </c>
    </row>
    <row r="72" spans="1:8" x14ac:dyDescent="0.25">
      <c r="A72" s="10">
        <v>39599</v>
      </c>
      <c r="B72" s="51">
        <v>4.3049999999999988</v>
      </c>
      <c r="C72" s="51">
        <v>7.9089999999999998</v>
      </c>
      <c r="D72" s="51">
        <v>5.7569999999999997</v>
      </c>
      <c r="E72" s="25">
        <f ca="1">CCB_Merrente[[#This Row],[Lending rate, households]]-CCB_Merrente[[#This Row],[Danmarks Nationalbank''s monetary policy rate]]</f>
        <v>3.604000000000001</v>
      </c>
      <c r="F72" s="25">
        <f ca="1">CCB_Merrente[[#This Row],[Lending rate, corporate sector]]-CCB_Merrente[[#This Row],[Danmarks Nationalbank''s monetary policy rate]]</f>
        <v>1.4520000000000008</v>
      </c>
      <c r="G72" s="25">
        <f t="shared" ref="G72:G135" ca="1" si="2">IF(ISNUMBER(E70),AVERAGE(E70:E72),NA())</f>
        <v>3.4760000000000004</v>
      </c>
      <c r="H72" s="25">
        <f t="shared" ref="H72:H135" ca="1" si="3">IF(ISNUMBER(F70),AVERAGE(F70:F72),NA())</f>
        <v>1.5060000000000002</v>
      </c>
    </row>
    <row r="73" spans="1:8" x14ac:dyDescent="0.25">
      <c r="A73" s="10">
        <v>39629</v>
      </c>
      <c r="B73" s="51">
        <v>4.3499999999999996</v>
      </c>
      <c r="C73" s="51">
        <v>8.0960000000000001</v>
      </c>
      <c r="D73" s="51">
        <v>5.9130000000000003</v>
      </c>
      <c r="E73" s="25">
        <f ca="1">CCB_Merrente[[#This Row],[Lending rate, households]]-CCB_Merrente[[#This Row],[Danmarks Nationalbank''s monetary policy rate]]</f>
        <v>3.7460000000000004</v>
      </c>
      <c r="F73" s="25">
        <f ca="1">CCB_Merrente[[#This Row],[Lending rate, corporate sector]]-CCB_Merrente[[#This Row],[Danmarks Nationalbank''s monetary policy rate]]</f>
        <v>1.5630000000000006</v>
      </c>
      <c r="G73" s="25">
        <f t="shared" ca="1" si="2"/>
        <v>3.598333333333334</v>
      </c>
      <c r="H73" s="25">
        <f t="shared" ca="1" si="3"/>
        <v>1.498666666666667</v>
      </c>
    </row>
    <row r="74" spans="1:8" x14ac:dyDescent="0.25">
      <c r="A74" s="10">
        <v>39660</v>
      </c>
      <c r="B74" s="51">
        <v>4.5673913043478249</v>
      </c>
      <c r="C74" s="51">
        <v>7.9279999999999999</v>
      </c>
      <c r="D74" s="51">
        <v>5.8940000000000001</v>
      </c>
      <c r="E74" s="25">
        <f ca="1">CCB_Merrente[[#This Row],[Lending rate, households]]-CCB_Merrente[[#This Row],[Danmarks Nationalbank''s monetary policy rate]]</f>
        <v>3.360608695652175</v>
      </c>
      <c r="F74" s="25">
        <f ca="1">CCB_Merrente[[#This Row],[Lending rate, corporate sector]]-CCB_Merrente[[#This Row],[Danmarks Nationalbank''s monetary policy rate]]</f>
        <v>1.3266086956521752</v>
      </c>
      <c r="G74" s="25">
        <f t="shared" ca="1" si="2"/>
        <v>3.5702028985507255</v>
      </c>
      <c r="H74" s="25">
        <f t="shared" ca="1" si="3"/>
        <v>1.4472028985507255</v>
      </c>
    </row>
    <row r="75" spans="1:8" x14ac:dyDescent="0.25">
      <c r="A75" s="10">
        <v>39691</v>
      </c>
      <c r="B75" s="51">
        <v>4.5999999999999988</v>
      </c>
      <c r="C75" s="51">
        <v>8.1890000000000001</v>
      </c>
      <c r="D75" s="51">
        <v>5.6029999999999998</v>
      </c>
      <c r="E75" s="25">
        <f ca="1">CCB_Merrente[[#This Row],[Lending rate, households]]-CCB_Merrente[[#This Row],[Danmarks Nationalbank''s monetary policy rate]]</f>
        <v>3.5890000000000013</v>
      </c>
      <c r="F75" s="25">
        <f ca="1">CCB_Merrente[[#This Row],[Lending rate, corporate sector]]-CCB_Merrente[[#This Row],[Danmarks Nationalbank''s monetary policy rate]]</f>
        <v>1.003000000000001</v>
      </c>
      <c r="G75" s="25">
        <f t="shared" ca="1" si="2"/>
        <v>3.5652028985507251</v>
      </c>
      <c r="H75" s="25">
        <f t="shared" ca="1" si="3"/>
        <v>1.2975362318840589</v>
      </c>
    </row>
    <row r="76" spans="1:8" x14ac:dyDescent="0.25">
      <c r="A76" s="10">
        <v>39721</v>
      </c>
      <c r="B76" s="51">
        <v>4.5999999999999979</v>
      </c>
      <c r="C76" s="51">
        <v>8.17</v>
      </c>
      <c r="D76" s="51">
        <v>6.0359999999999996</v>
      </c>
      <c r="E76" s="25">
        <f ca="1">CCB_Merrente[[#This Row],[Lending rate, households]]-CCB_Merrente[[#This Row],[Danmarks Nationalbank''s monetary policy rate]]</f>
        <v>3.5700000000000021</v>
      </c>
      <c r="F76" s="25">
        <f ca="1">CCB_Merrente[[#This Row],[Lending rate, corporate sector]]-CCB_Merrente[[#This Row],[Danmarks Nationalbank''s monetary policy rate]]</f>
        <v>1.4360000000000017</v>
      </c>
      <c r="G76" s="25">
        <f t="shared" ca="1" si="2"/>
        <v>3.5065362318840592</v>
      </c>
      <c r="H76" s="25">
        <f t="shared" ca="1" si="3"/>
        <v>1.255202898550726</v>
      </c>
    </row>
    <row r="77" spans="1:8" x14ac:dyDescent="0.25">
      <c r="A77" s="10">
        <v>39752</v>
      </c>
      <c r="B77" s="51">
        <v>5.0434782608695654</v>
      </c>
      <c r="C77" s="51">
        <v>8.5749999999999993</v>
      </c>
      <c r="D77" s="51">
        <v>6.3289999999999997</v>
      </c>
      <c r="E77" s="25">
        <f ca="1">CCB_Merrente[[#This Row],[Lending rate, households]]-CCB_Merrente[[#This Row],[Danmarks Nationalbank''s monetary policy rate]]</f>
        <v>3.5315217391304339</v>
      </c>
      <c r="F77" s="25">
        <f ca="1">CCB_Merrente[[#This Row],[Lending rate, corporate sector]]-CCB_Merrente[[#This Row],[Danmarks Nationalbank''s monetary policy rate]]</f>
        <v>1.2855217391304343</v>
      </c>
      <c r="G77" s="25">
        <f t="shared" ca="1" si="2"/>
        <v>3.5635072463768123</v>
      </c>
      <c r="H77" s="25">
        <f t="shared" ca="1" si="3"/>
        <v>1.2415072463768124</v>
      </c>
    </row>
    <row r="78" spans="1:8" x14ac:dyDescent="0.25">
      <c r="A78" s="10">
        <v>39782</v>
      </c>
      <c r="B78" s="51">
        <v>5.0999999999999996</v>
      </c>
      <c r="C78" s="51">
        <v>9.1720000000000006</v>
      </c>
      <c r="D78" s="51">
        <v>6.3719999999999999</v>
      </c>
      <c r="E78" s="25">
        <f ca="1">CCB_Merrente[[#This Row],[Lending rate, households]]-CCB_Merrente[[#This Row],[Danmarks Nationalbank''s monetary policy rate]]</f>
        <v>4.072000000000001</v>
      </c>
      <c r="F78" s="25">
        <f ca="1">CCB_Merrente[[#This Row],[Lending rate, corporate sector]]-CCB_Merrente[[#This Row],[Danmarks Nationalbank''s monetary policy rate]]</f>
        <v>1.2720000000000002</v>
      </c>
      <c r="G78" s="25">
        <f t="shared" ca="1" si="2"/>
        <v>3.7245072463768119</v>
      </c>
      <c r="H78" s="25">
        <f t="shared" ca="1" si="3"/>
        <v>1.3311739130434788</v>
      </c>
    </row>
    <row r="79" spans="1:8" x14ac:dyDescent="0.25">
      <c r="A79" s="10">
        <v>39813</v>
      </c>
      <c r="B79" s="51">
        <v>4.2763157894736841</v>
      </c>
      <c r="C79" s="51">
        <v>8.9610000000000003</v>
      </c>
      <c r="D79" s="51">
        <v>5.8280000000000003</v>
      </c>
      <c r="E79" s="25">
        <f ca="1">CCB_Merrente[[#This Row],[Lending rate, households]]-CCB_Merrente[[#This Row],[Danmarks Nationalbank''s monetary policy rate]]</f>
        <v>4.6846842105263162</v>
      </c>
      <c r="F79" s="25">
        <f ca="1">CCB_Merrente[[#This Row],[Lending rate, corporate sector]]-CCB_Merrente[[#This Row],[Danmarks Nationalbank''s monetary policy rate]]</f>
        <v>1.5516842105263162</v>
      </c>
      <c r="G79" s="25">
        <f t="shared" ca="1" si="2"/>
        <v>4.0960686498855834</v>
      </c>
      <c r="H79" s="25">
        <f t="shared" ca="1" si="3"/>
        <v>1.3697353165522503</v>
      </c>
    </row>
    <row r="80" spans="1:8" x14ac:dyDescent="0.25">
      <c r="A80" s="10">
        <v>39844</v>
      </c>
      <c r="B80" s="51">
        <v>3.3571428571428572</v>
      </c>
      <c r="C80" s="51">
        <v>8.4730000000000008</v>
      </c>
      <c r="D80" s="51">
        <v>4.8010000000000002</v>
      </c>
      <c r="E80" s="25">
        <f ca="1">CCB_Merrente[[#This Row],[Lending rate, households]]-CCB_Merrente[[#This Row],[Danmarks Nationalbank''s monetary policy rate]]</f>
        <v>5.1158571428571431</v>
      </c>
      <c r="F80" s="25">
        <f ca="1">CCB_Merrente[[#This Row],[Lending rate, corporate sector]]-CCB_Merrente[[#This Row],[Danmarks Nationalbank''s monetary policy rate]]</f>
        <v>1.443857142857143</v>
      </c>
      <c r="G80" s="25">
        <f t="shared" ca="1" si="2"/>
        <v>4.6241804511278195</v>
      </c>
      <c r="H80" s="25">
        <f t="shared" ca="1" si="3"/>
        <v>1.4225137844611531</v>
      </c>
    </row>
    <row r="81" spans="1:8" x14ac:dyDescent="0.25">
      <c r="A81" s="10">
        <v>39872</v>
      </c>
      <c r="B81" s="51">
        <v>3</v>
      </c>
      <c r="C81" s="51">
        <v>8.0540000000000003</v>
      </c>
      <c r="D81" s="51">
        <v>4.8440000000000003</v>
      </c>
      <c r="E81" s="25">
        <f ca="1">CCB_Merrente[[#This Row],[Lending rate, households]]-CCB_Merrente[[#This Row],[Danmarks Nationalbank''s monetary policy rate]]</f>
        <v>5.0540000000000003</v>
      </c>
      <c r="F81" s="25">
        <f ca="1">CCB_Merrente[[#This Row],[Lending rate, corporate sector]]-CCB_Merrente[[#This Row],[Danmarks Nationalbank''s monetary policy rate]]</f>
        <v>1.8440000000000003</v>
      </c>
      <c r="G81" s="25">
        <f t="shared" ca="1" si="2"/>
        <v>4.9515137844611532</v>
      </c>
      <c r="H81" s="25">
        <f t="shared" ca="1" si="3"/>
        <v>1.61318045112782</v>
      </c>
    </row>
    <row r="82" spans="1:8" x14ac:dyDescent="0.25">
      <c r="A82" s="10">
        <v>39903</v>
      </c>
      <c r="B82" s="51">
        <v>2.3863636363636362</v>
      </c>
      <c r="C82" s="51">
        <v>7.6989999999999998</v>
      </c>
      <c r="D82" s="51">
        <v>3.86</v>
      </c>
      <c r="E82" s="25">
        <f ca="1">CCB_Merrente[[#This Row],[Lending rate, households]]-CCB_Merrente[[#This Row],[Danmarks Nationalbank''s monetary policy rate]]</f>
        <v>5.3126363636363632</v>
      </c>
      <c r="F82" s="25">
        <f ca="1">CCB_Merrente[[#This Row],[Lending rate, corporate sector]]-CCB_Merrente[[#This Row],[Danmarks Nationalbank''s monetary policy rate]]</f>
        <v>1.4736363636363636</v>
      </c>
      <c r="G82" s="25">
        <f t="shared" ca="1" si="2"/>
        <v>5.1608311688311685</v>
      </c>
      <c r="H82" s="25">
        <f t="shared" ca="1" si="3"/>
        <v>1.5871645021645022</v>
      </c>
    </row>
    <row r="83" spans="1:8" x14ac:dyDescent="0.25">
      <c r="A83" s="10">
        <v>39933</v>
      </c>
      <c r="B83" s="51">
        <v>2.0263157894736841</v>
      </c>
      <c r="C83" s="51">
        <v>7.44</v>
      </c>
      <c r="D83" s="51">
        <v>3.3809999999999998</v>
      </c>
      <c r="E83" s="25">
        <f ca="1">CCB_Merrente[[#This Row],[Lending rate, households]]-CCB_Merrente[[#This Row],[Danmarks Nationalbank''s monetary policy rate]]</f>
        <v>5.4136842105263163</v>
      </c>
      <c r="F83" s="25">
        <f ca="1">CCB_Merrente[[#This Row],[Lending rate, corporate sector]]-CCB_Merrente[[#This Row],[Danmarks Nationalbank''s monetary policy rate]]</f>
        <v>1.3546842105263157</v>
      </c>
      <c r="G83" s="25">
        <f t="shared" ca="1" si="2"/>
        <v>5.2601068580542263</v>
      </c>
      <c r="H83" s="25">
        <f t="shared" ca="1" si="3"/>
        <v>1.5574401913875597</v>
      </c>
    </row>
    <row r="84" spans="1:8" x14ac:dyDescent="0.25">
      <c r="A84" s="10">
        <v>39964</v>
      </c>
      <c r="B84" s="51">
        <v>1.7472222222222216</v>
      </c>
      <c r="C84" s="51">
        <v>7.3579999999999997</v>
      </c>
      <c r="D84" s="51">
        <v>3.3959999999999999</v>
      </c>
      <c r="E84" s="25">
        <f ca="1">CCB_Merrente[[#This Row],[Lending rate, households]]-CCB_Merrente[[#This Row],[Danmarks Nationalbank''s monetary policy rate]]</f>
        <v>5.6107777777777779</v>
      </c>
      <c r="F84" s="25">
        <f ca="1">CCB_Merrente[[#This Row],[Lending rate, corporate sector]]-CCB_Merrente[[#This Row],[Danmarks Nationalbank''s monetary policy rate]]</f>
        <v>1.6487777777777783</v>
      </c>
      <c r="G84" s="25">
        <f t="shared" ca="1" si="2"/>
        <v>5.4456994506468197</v>
      </c>
      <c r="H84" s="25">
        <f t="shared" ca="1" si="3"/>
        <v>1.4923661173134859</v>
      </c>
    </row>
    <row r="85" spans="1:8" x14ac:dyDescent="0.25">
      <c r="A85" s="10">
        <v>39994</v>
      </c>
      <c r="B85" s="51">
        <v>1.4799999999999995</v>
      </c>
      <c r="C85" s="51">
        <v>7.0860000000000003</v>
      </c>
      <c r="D85" s="51">
        <v>3.5350000000000001</v>
      </c>
      <c r="E85" s="25">
        <f ca="1">CCB_Merrente[[#This Row],[Lending rate, households]]-CCB_Merrente[[#This Row],[Danmarks Nationalbank''s monetary policy rate]]</f>
        <v>5.6060000000000008</v>
      </c>
      <c r="F85" s="25">
        <f ca="1">CCB_Merrente[[#This Row],[Lending rate, corporate sector]]-CCB_Merrente[[#This Row],[Danmarks Nationalbank''s monetary policy rate]]</f>
        <v>2.0550000000000006</v>
      </c>
      <c r="G85" s="25">
        <f t="shared" ca="1" si="2"/>
        <v>5.543487329434698</v>
      </c>
      <c r="H85" s="25">
        <f t="shared" ca="1" si="3"/>
        <v>1.686153996101365</v>
      </c>
    </row>
    <row r="86" spans="1:8" x14ac:dyDescent="0.25">
      <c r="A86" s="10">
        <v>40025</v>
      </c>
      <c r="B86" s="51">
        <v>1.4499999999999995</v>
      </c>
      <c r="C86" s="51">
        <v>7.2130000000000001</v>
      </c>
      <c r="D86" s="51">
        <v>4.1139999999999999</v>
      </c>
      <c r="E86" s="25">
        <f ca="1">CCB_Merrente[[#This Row],[Lending rate, households]]-CCB_Merrente[[#This Row],[Danmarks Nationalbank''s monetary policy rate]]</f>
        <v>5.7630000000000008</v>
      </c>
      <c r="F86" s="25">
        <f ca="1">CCB_Merrente[[#This Row],[Lending rate, corporate sector]]-CCB_Merrente[[#This Row],[Danmarks Nationalbank''s monetary policy rate]]</f>
        <v>2.6640000000000006</v>
      </c>
      <c r="G86" s="25">
        <f t="shared" ca="1" si="2"/>
        <v>5.6599259259259265</v>
      </c>
      <c r="H86" s="25">
        <f t="shared" ca="1" si="3"/>
        <v>2.1225925925925933</v>
      </c>
    </row>
    <row r="87" spans="1:8" x14ac:dyDescent="0.25">
      <c r="A87" s="10">
        <v>40056</v>
      </c>
      <c r="B87" s="51">
        <v>1.3833333333333337</v>
      </c>
      <c r="C87" s="51">
        <v>7.2240000000000002</v>
      </c>
      <c r="D87" s="51">
        <v>3.8140000000000001</v>
      </c>
      <c r="E87" s="25">
        <f ca="1">CCB_Merrente[[#This Row],[Lending rate, households]]-CCB_Merrente[[#This Row],[Danmarks Nationalbank''s monetary policy rate]]</f>
        <v>5.8406666666666665</v>
      </c>
      <c r="F87" s="25">
        <f ca="1">CCB_Merrente[[#This Row],[Lending rate, corporate sector]]-CCB_Merrente[[#This Row],[Danmarks Nationalbank''s monetary policy rate]]</f>
        <v>2.4306666666666663</v>
      </c>
      <c r="G87" s="25">
        <f t="shared" ca="1" si="2"/>
        <v>5.7365555555555554</v>
      </c>
      <c r="H87" s="25">
        <f t="shared" ca="1" si="3"/>
        <v>2.3832222222222224</v>
      </c>
    </row>
    <row r="88" spans="1:8" x14ac:dyDescent="0.25">
      <c r="A88" s="10">
        <v>40086</v>
      </c>
      <c r="B88" s="51">
        <v>1.218181818181818</v>
      </c>
      <c r="C88" s="51">
        <v>7.1150000000000002</v>
      </c>
      <c r="D88" s="51">
        <v>3.609</v>
      </c>
      <c r="E88" s="25">
        <f ca="1">CCB_Merrente[[#This Row],[Lending rate, households]]-CCB_Merrente[[#This Row],[Danmarks Nationalbank''s monetary policy rate]]</f>
        <v>5.8968181818181824</v>
      </c>
      <c r="F88" s="25">
        <f ca="1">CCB_Merrente[[#This Row],[Lending rate, corporate sector]]-CCB_Merrente[[#This Row],[Danmarks Nationalbank''s monetary policy rate]]</f>
        <v>2.3908181818181822</v>
      </c>
      <c r="G88" s="25">
        <f t="shared" ca="1" si="2"/>
        <v>5.8334949494949493</v>
      </c>
      <c r="H88" s="25">
        <f t="shared" ca="1" si="3"/>
        <v>2.4951616161616164</v>
      </c>
    </row>
    <row r="89" spans="1:8" x14ac:dyDescent="0.25">
      <c r="A89" s="10">
        <v>40117</v>
      </c>
      <c r="B89" s="51">
        <v>1</v>
      </c>
      <c r="C89" s="51">
        <v>7.4080000000000004</v>
      </c>
      <c r="D89" s="51">
        <v>3.4780000000000002</v>
      </c>
      <c r="E89" s="25">
        <f ca="1">CCB_Merrente[[#This Row],[Lending rate, households]]-CCB_Merrente[[#This Row],[Danmarks Nationalbank''s monetary policy rate]]</f>
        <v>6.4080000000000004</v>
      </c>
      <c r="F89" s="25">
        <f ca="1">CCB_Merrente[[#This Row],[Lending rate, corporate sector]]-CCB_Merrente[[#This Row],[Danmarks Nationalbank''s monetary policy rate]]</f>
        <v>2.4780000000000002</v>
      </c>
      <c r="G89" s="25">
        <f t="shared" ca="1" si="2"/>
        <v>6.0484949494949491</v>
      </c>
      <c r="H89" s="25">
        <f t="shared" ca="1" si="3"/>
        <v>2.4331616161616161</v>
      </c>
    </row>
    <row r="90" spans="1:8" x14ac:dyDescent="0.25">
      <c r="A90" s="10">
        <v>40147</v>
      </c>
      <c r="B90" s="51">
        <v>1</v>
      </c>
      <c r="C90" s="51">
        <v>7.0629999999999997</v>
      </c>
      <c r="D90" s="51">
        <v>3.5550000000000002</v>
      </c>
      <c r="E90" s="25">
        <f ca="1">CCB_Merrente[[#This Row],[Lending rate, households]]-CCB_Merrente[[#This Row],[Danmarks Nationalbank''s monetary policy rate]]</f>
        <v>6.0629999999999997</v>
      </c>
      <c r="F90" s="25">
        <f ca="1">CCB_Merrente[[#This Row],[Lending rate, corporate sector]]-CCB_Merrente[[#This Row],[Danmarks Nationalbank''s monetary policy rate]]</f>
        <v>2.5550000000000002</v>
      </c>
      <c r="G90" s="25">
        <f t="shared" ca="1" si="2"/>
        <v>6.1226060606060608</v>
      </c>
      <c r="H90" s="25">
        <f t="shared" ca="1" si="3"/>
        <v>2.4746060606060607</v>
      </c>
    </row>
    <row r="91" spans="1:8" x14ac:dyDescent="0.25">
      <c r="A91" s="10">
        <v>40178</v>
      </c>
      <c r="B91" s="51">
        <v>0.96999999999999953</v>
      </c>
      <c r="C91" s="51">
        <v>6.62</v>
      </c>
      <c r="D91" s="51">
        <v>2.734</v>
      </c>
      <c r="E91" s="25">
        <f ca="1">CCB_Merrente[[#This Row],[Lending rate, households]]-CCB_Merrente[[#This Row],[Danmarks Nationalbank''s monetary policy rate]]</f>
        <v>5.65</v>
      </c>
      <c r="F91" s="25">
        <f ca="1">CCB_Merrente[[#This Row],[Lending rate, corporate sector]]-CCB_Merrente[[#This Row],[Danmarks Nationalbank''s monetary policy rate]]</f>
        <v>1.7640000000000005</v>
      </c>
      <c r="G91" s="25">
        <f t="shared" ca="1" si="2"/>
        <v>6.0403333333333338</v>
      </c>
      <c r="H91" s="25">
        <f t="shared" ca="1" si="3"/>
        <v>2.2656666666666667</v>
      </c>
    </row>
    <row r="92" spans="1:8" x14ac:dyDescent="0.25">
      <c r="A92" s="10">
        <v>40209</v>
      </c>
      <c r="B92" s="51">
        <v>0.85500000000000043</v>
      </c>
      <c r="C92" s="51">
        <v>6.9039999999999999</v>
      </c>
      <c r="D92" s="51">
        <v>3.0840000000000001</v>
      </c>
      <c r="E92" s="25">
        <f ca="1">CCB_Merrente[[#This Row],[Lending rate, households]]-CCB_Merrente[[#This Row],[Danmarks Nationalbank''s monetary policy rate]]</f>
        <v>6.0489999999999995</v>
      </c>
      <c r="F92" s="25">
        <f ca="1">CCB_Merrente[[#This Row],[Lending rate, corporate sector]]-CCB_Merrente[[#This Row],[Danmarks Nationalbank''s monetary policy rate]]</f>
        <v>2.2289999999999996</v>
      </c>
      <c r="G92" s="25">
        <f t="shared" ca="1" si="2"/>
        <v>5.9206666666666665</v>
      </c>
      <c r="H92" s="25">
        <f t="shared" ca="1" si="3"/>
        <v>2.1826666666666665</v>
      </c>
    </row>
    <row r="93" spans="1:8" x14ac:dyDescent="0.25">
      <c r="A93" s="10">
        <v>40237</v>
      </c>
      <c r="B93" s="51">
        <v>0.80000000000000016</v>
      </c>
      <c r="C93" s="51">
        <v>6.7439999999999998</v>
      </c>
      <c r="D93" s="51">
        <v>2.645</v>
      </c>
      <c r="E93" s="25">
        <f ca="1">CCB_Merrente[[#This Row],[Lending rate, households]]-CCB_Merrente[[#This Row],[Danmarks Nationalbank''s monetary policy rate]]</f>
        <v>5.944</v>
      </c>
      <c r="F93" s="25">
        <f ca="1">CCB_Merrente[[#This Row],[Lending rate, corporate sector]]-CCB_Merrente[[#This Row],[Danmarks Nationalbank''s monetary policy rate]]</f>
        <v>1.8449999999999998</v>
      </c>
      <c r="G93" s="25">
        <f t="shared" ca="1" si="2"/>
        <v>5.8810000000000002</v>
      </c>
      <c r="H93" s="25">
        <f t="shared" ca="1" si="3"/>
        <v>1.946</v>
      </c>
    </row>
    <row r="94" spans="1:8" x14ac:dyDescent="0.25">
      <c r="A94" s="10">
        <v>40268</v>
      </c>
      <c r="B94" s="51">
        <v>0.78260869565217406</v>
      </c>
      <c r="C94" s="51">
        <v>6.2990000000000004</v>
      </c>
      <c r="D94" s="51">
        <v>2.8839999999999999</v>
      </c>
      <c r="E94" s="25">
        <f ca="1">CCB_Merrente[[#This Row],[Lending rate, households]]-CCB_Merrente[[#This Row],[Danmarks Nationalbank''s monetary policy rate]]</f>
        <v>5.5163913043478265</v>
      </c>
      <c r="F94" s="25">
        <f ca="1">CCB_Merrente[[#This Row],[Lending rate, corporate sector]]-CCB_Merrente[[#This Row],[Danmarks Nationalbank''s monetary policy rate]]</f>
        <v>2.1013913043478256</v>
      </c>
      <c r="G94" s="25">
        <f t="shared" ca="1" si="2"/>
        <v>5.8364637681159417</v>
      </c>
      <c r="H94" s="25">
        <f t="shared" ca="1" si="3"/>
        <v>2.0584637681159417</v>
      </c>
    </row>
    <row r="95" spans="1:8" x14ac:dyDescent="0.25">
      <c r="A95" s="10">
        <v>40298</v>
      </c>
      <c r="B95" s="51">
        <v>0.69999999999999973</v>
      </c>
      <c r="C95" s="51">
        <v>6.5119999999999996</v>
      </c>
      <c r="D95" s="51">
        <v>2.2959999999999998</v>
      </c>
      <c r="E95" s="25">
        <f ca="1">CCB_Merrente[[#This Row],[Lending rate, households]]-CCB_Merrente[[#This Row],[Danmarks Nationalbank''s monetary policy rate]]</f>
        <v>5.8119999999999994</v>
      </c>
      <c r="F95" s="25">
        <f ca="1">CCB_Merrente[[#This Row],[Lending rate, corporate sector]]-CCB_Merrente[[#This Row],[Danmarks Nationalbank''s monetary policy rate]]</f>
        <v>1.5960000000000001</v>
      </c>
      <c r="G95" s="25">
        <f t="shared" ca="1" si="2"/>
        <v>5.7574637681159428</v>
      </c>
      <c r="H95" s="25">
        <f t="shared" ca="1" si="3"/>
        <v>1.8474637681159418</v>
      </c>
    </row>
    <row r="96" spans="1:8" x14ac:dyDescent="0.25">
      <c r="A96" s="10">
        <v>40329</v>
      </c>
      <c r="B96" s="51">
        <v>0.64444444444444438</v>
      </c>
      <c r="C96" s="51">
        <v>6.2329999999999997</v>
      </c>
      <c r="D96" s="51">
        <v>2.4630000000000001</v>
      </c>
      <c r="E96" s="25">
        <f ca="1">CCB_Merrente[[#This Row],[Lending rate, households]]-CCB_Merrente[[#This Row],[Danmarks Nationalbank''s monetary policy rate]]</f>
        <v>5.5885555555555548</v>
      </c>
      <c r="F96" s="25">
        <f ca="1">CCB_Merrente[[#This Row],[Lending rate, corporate sector]]-CCB_Merrente[[#This Row],[Danmarks Nationalbank''s monetary policy rate]]</f>
        <v>1.8185555555555557</v>
      </c>
      <c r="G96" s="25">
        <f t="shared" ca="1" si="2"/>
        <v>5.6389822866344597</v>
      </c>
      <c r="H96" s="25">
        <f t="shared" ca="1" si="3"/>
        <v>1.8386489533011272</v>
      </c>
    </row>
    <row r="97" spans="1:8" x14ac:dyDescent="0.25">
      <c r="A97" s="10">
        <v>40359</v>
      </c>
      <c r="B97" s="51">
        <v>0.5</v>
      </c>
      <c r="C97" s="51">
        <v>6.258</v>
      </c>
      <c r="D97" s="51">
        <v>2.827</v>
      </c>
      <c r="E97" s="25">
        <f ca="1">CCB_Merrente[[#This Row],[Lending rate, households]]-CCB_Merrente[[#This Row],[Danmarks Nationalbank''s monetary policy rate]]</f>
        <v>5.758</v>
      </c>
      <c r="F97" s="25">
        <f ca="1">CCB_Merrente[[#This Row],[Lending rate, corporate sector]]-CCB_Merrente[[#This Row],[Danmarks Nationalbank''s monetary policy rate]]</f>
        <v>2.327</v>
      </c>
      <c r="G97" s="25">
        <f t="shared" ca="1" si="2"/>
        <v>5.7195185185185187</v>
      </c>
      <c r="H97" s="25">
        <f t="shared" ca="1" si="3"/>
        <v>1.9138518518518517</v>
      </c>
    </row>
    <row r="98" spans="1:8" x14ac:dyDescent="0.25">
      <c r="A98" s="10">
        <v>40390</v>
      </c>
      <c r="B98" s="51">
        <v>0.5</v>
      </c>
      <c r="C98" s="51">
        <v>6.149</v>
      </c>
      <c r="D98" s="51">
        <v>2.601</v>
      </c>
      <c r="E98" s="25">
        <f ca="1">CCB_Merrente[[#This Row],[Lending rate, households]]-CCB_Merrente[[#This Row],[Danmarks Nationalbank''s monetary policy rate]]</f>
        <v>5.649</v>
      </c>
      <c r="F98" s="25">
        <f ca="1">CCB_Merrente[[#This Row],[Lending rate, corporate sector]]-CCB_Merrente[[#This Row],[Danmarks Nationalbank''s monetary policy rate]]</f>
        <v>2.101</v>
      </c>
      <c r="G98" s="25">
        <f t="shared" ca="1" si="2"/>
        <v>5.6651851851851847</v>
      </c>
      <c r="H98" s="25">
        <f t="shared" ca="1" si="3"/>
        <v>2.0821851851851849</v>
      </c>
    </row>
    <row r="99" spans="1:8" x14ac:dyDescent="0.25">
      <c r="A99" s="10">
        <v>40421</v>
      </c>
      <c r="B99" s="51">
        <v>0.5</v>
      </c>
      <c r="C99" s="51">
        <v>6.3410000000000002</v>
      </c>
      <c r="D99" s="51">
        <v>2.1419999999999999</v>
      </c>
      <c r="E99" s="25">
        <f ca="1">CCB_Merrente[[#This Row],[Lending rate, households]]-CCB_Merrente[[#This Row],[Danmarks Nationalbank''s monetary policy rate]]</f>
        <v>5.8410000000000002</v>
      </c>
      <c r="F99" s="25">
        <f ca="1">CCB_Merrente[[#This Row],[Lending rate, corporate sector]]-CCB_Merrente[[#This Row],[Danmarks Nationalbank''s monetary policy rate]]</f>
        <v>1.6419999999999999</v>
      </c>
      <c r="G99" s="25">
        <f t="shared" ca="1" si="2"/>
        <v>5.7493333333333334</v>
      </c>
      <c r="H99" s="25">
        <f t="shared" ca="1" si="3"/>
        <v>2.0233333333333334</v>
      </c>
    </row>
    <row r="100" spans="1:8" x14ac:dyDescent="0.25">
      <c r="A100" s="10">
        <v>40451</v>
      </c>
      <c r="B100" s="51">
        <v>0.5</v>
      </c>
      <c r="C100" s="51">
        <v>6.0259999999999998</v>
      </c>
      <c r="D100" s="51">
        <v>2.7090000000000001</v>
      </c>
      <c r="E100" s="25">
        <f ca="1">CCB_Merrente[[#This Row],[Lending rate, households]]-CCB_Merrente[[#This Row],[Danmarks Nationalbank''s monetary policy rate]]</f>
        <v>5.5259999999999998</v>
      </c>
      <c r="F100" s="25">
        <f ca="1">CCB_Merrente[[#This Row],[Lending rate, corporate sector]]-CCB_Merrente[[#This Row],[Danmarks Nationalbank''s monetary policy rate]]</f>
        <v>2.2090000000000001</v>
      </c>
      <c r="G100" s="25">
        <f t="shared" ca="1" si="2"/>
        <v>5.6719999999999997</v>
      </c>
      <c r="H100" s="25">
        <f t="shared" ca="1" si="3"/>
        <v>1.984</v>
      </c>
    </row>
    <row r="101" spans="1:8" x14ac:dyDescent="0.25">
      <c r="A101" s="10">
        <v>40482</v>
      </c>
      <c r="B101" s="51">
        <v>0.55714285714285716</v>
      </c>
      <c r="C101" s="51">
        <v>5.9260000000000002</v>
      </c>
      <c r="D101" s="51">
        <v>2.88</v>
      </c>
      <c r="E101" s="25">
        <f ca="1">CCB_Merrente[[#This Row],[Lending rate, households]]-CCB_Merrente[[#This Row],[Danmarks Nationalbank''s monetary policy rate]]</f>
        <v>5.3688571428571432</v>
      </c>
      <c r="F101" s="25">
        <f ca="1">CCB_Merrente[[#This Row],[Lending rate, corporate sector]]-CCB_Merrente[[#This Row],[Danmarks Nationalbank''s monetary policy rate]]</f>
        <v>2.322857142857143</v>
      </c>
      <c r="G101" s="25">
        <f t="shared" ca="1" si="2"/>
        <v>5.5786190476190471</v>
      </c>
      <c r="H101" s="25">
        <f t="shared" ca="1" si="3"/>
        <v>2.057952380952381</v>
      </c>
    </row>
    <row r="102" spans="1:8" x14ac:dyDescent="0.25">
      <c r="A102" s="10">
        <v>40512</v>
      </c>
      <c r="B102" s="51">
        <v>0.69999999999999973</v>
      </c>
      <c r="C102" s="51">
        <v>6.3159999999999998</v>
      </c>
      <c r="D102" s="51">
        <v>2.8279999999999998</v>
      </c>
      <c r="E102" s="25">
        <f ca="1">CCB_Merrente[[#This Row],[Lending rate, households]]-CCB_Merrente[[#This Row],[Danmarks Nationalbank''s monetary policy rate]]</f>
        <v>5.6159999999999997</v>
      </c>
      <c r="F102" s="25">
        <f ca="1">CCB_Merrente[[#This Row],[Lending rate, corporate sector]]-CCB_Merrente[[#This Row],[Danmarks Nationalbank''s monetary policy rate]]</f>
        <v>2.1280000000000001</v>
      </c>
      <c r="G102" s="25">
        <f t="shared" ca="1" si="2"/>
        <v>5.503619047619047</v>
      </c>
      <c r="H102" s="25">
        <f t="shared" ca="1" si="3"/>
        <v>2.2199523809523813</v>
      </c>
    </row>
    <row r="103" spans="1:8" x14ac:dyDescent="0.25">
      <c r="A103" s="10">
        <v>40543</v>
      </c>
      <c r="B103" s="51">
        <v>0.69999999999999973</v>
      </c>
      <c r="C103" s="51">
        <v>5.6710000000000003</v>
      </c>
      <c r="D103" s="51">
        <v>2.9129999999999998</v>
      </c>
      <c r="E103" s="25">
        <f ca="1">CCB_Merrente[[#This Row],[Lending rate, households]]-CCB_Merrente[[#This Row],[Danmarks Nationalbank''s monetary policy rate]]</f>
        <v>4.9710000000000001</v>
      </c>
      <c r="F103" s="25">
        <f ca="1">CCB_Merrente[[#This Row],[Lending rate, corporate sector]]-CCB_Merrente[[#This Row],[Danmarks Nationalbank''s monetary policy rate]]</f>
        <v>2.2130000000000001</v>
      </c>
      <c r="G103" s="25">
        <f t="shared" ca="1" si="2"/>
        <v>5.3186190476190474</v>
      </c>
      <c r="H103" s="25">
        <f t="shared" ca="1" si="3"/>
        <v>2.2212857142857145</v>
      </c>
    </row>
    <row r="104" spans="1:8" x14ac:dyDescent="0.25">
      <c r="A104" s="10">
        <v>40574</v>
      </c>
      <c r="B104" s="51">
        <v>0.69999999999999973</v>
      </c>
      <c r="C104" s="51">
        <v>5.8869999999999996</v>
      </c>
      <c r="D104" s="51">
        <v>2.4900000000000002</v>
      </c>
      <c r="E104" s="25">
        <f ca="1">CCB_Merrente[[#This Row],[Lending rate, households]]-CCB_Merrente[[#This Row],[Danmarks Nationalbank''s monetary policy rate]]</f>
        <v>5.1869999999999994</v>
      </c>
      <c r="F104" s="25">
        <f ca="1">CCB_Merrente[[#This Row],[Lending rate, corporate sector]]-CCB_Merrente[[#This Row],[Danmarks Nationalbank''s monetary policy rate]]</f>
        <v>1.7900000000000005</v>
      </c>
      <c r="G104" s="25">
        <f t="shared" ca="1" si="2"/>
        <v>5.258</v>
      </c>
      <c r="H104" s="25">
        <f t="shared" ca="1" si="3"/>
        <v>2.0436666666666667</v>
      </c>
    </row>
    <row r="105" spans="1:8" x14ac:dyDescent="0.25">
      <c r="A105" s="10">
        <v>40602</v>
      </c>
      <c r="B105" s="51">
        <v>0.69999999999999973</v>
      </c>
      <c r="C105" s="51">
        <v>6.3010000000000002</v>
      </c>
      <c r="D105" s="51">
        <v>2.302</v>
      </c>
      <c r="E105" s="25">
        <f ca="1">CCB_Merrente[[#This Row],[Lending rate, households]]-CCB_Merrente[[#This Row],[Danmarks Nationalbank''s monetary policy rate]]</f>
        <v>5.6010000000000009</v>
      </c>
      <c r="F105" s="25">
        <f ca="1">CCB_Merrente[[#This Row],[Lending rate, corporate sector]]-CCB_Merrente[[#This Row],[Danmarks Nationalbank''s monetary policy rate]]</f>
        <v>1.6020000000000003</v>
      </c>
      <c r="G105" s="25">
        <f t="shared" ca="1" si="2"/>
        <v>5.2530000000000001</v>
      </c>
      <c r="H105" s="25">
        <f t="shared" ca="1" si="3"/>
        <v>1.8683333333333334</v>
      </c>
    </row>
    <row r="106" spans="1:8" x14ac:dyDescent="0.25">
      <c r="A106" s="10">
        <v>40633</v>
      </c>
      <c r="B106" s="51">
        <v>0.69999999999999973</v>
      </c>
      <c r="C106" s="51">
        <v>6.0739999999999998</v>
      </c>
      <c r="D106" s="51">
        <v>2.5920000000000001</v>
      </c>
      <c r="E106" s="25">
        <f ca="1">CCB_Merrente[[#This Row],[Lending rate, households]]-CCB_Merrente[[#This Row],[Danmarks Nationalbank''s monetary policy rate]]</f>
        <v>5.3740000000000006</v>
      </c>
      <c r="F106" s="25">
        <f ca="1">CCB_Merrente[[#This Row],[Lending rate, corporate sector]]-CCB_Merrente[[#This Row],[Danmarks Nationalbank''s monetary policy rate]]</f>
        <v>1.8920000000000003</v>
      </c>
      <c r="G106" s="25">
        <f t="shared" ca="1" si="2"/>
        <v>5.3873333333333333</v>
      </c>
      <c r="H106" s="25">
        <f t="shared" ca="1" si="3"/>
        <v>1.7613333333333336</v>
      </c>
    </row>
    <row r="107" spans="1:8" x14ac:dyDescent="0.25">
      <c r="A107" s="10">
        <v>40663</v>
      </c>
      <c r="B107" s="51">
        <v>0.8805555555555552</v>
      </c>
      <c r="C107" s="51">
        <v>6.0380000000000003</v>
      </c>
      <c r="D107" s="51">
        <v>2.7080000000000002</v>
      </c>
      <c r="E107" s="25">
        <f ca="1">CCB_Merrente[[#This Row],[Lending rate, households]]-CCB_Merrente[[#This Row],[Danmarks Nationalbank''s monetary policy rate]]</f>
        <v>5.1574444444444447</v>
      </c>
      <c r="F107" s="25">
        <f ca="1">CCB_Merrente[[#This Row],[Lending rate, corporate sector]]-CCB_Merrente[[#This Row],[Danmarks Nationalbank''s monetary policy rate]]</f>
        <v>1.8274444444444451</v>
      </c>
      <c r="G107" s="25">
        <f t="shared" ca="1" si="2"/>
        <v>5.3774814814814818</v>
      </c>
      <c r="H107" s="25">
        <f t="shared" ca="1" si="3"/>
        <v>1.7738148148148152</v>
      </c>
    </row>
    <row r="108" spans="1:8" x14ac:dyDescent="0.25">
      <c r="A108" s="10">
        <v>40694</v>
      </c>
      <c r="B108" s="51">
        <v>0.94999999999999962</v>
      </c>
      <c r="C108" s="51">
        <v>6.4779999999999998</v>
      </c>
      <c r="D108" s="51">
        <v>2.2530000000000001</v>
      </c>
      <c r="E108" s="25">
        <f ca="1">CCB_Merrente[[#This Row],[Lending rate, households]]-CCB_Merrente[[#This Row],[Danmarks Nationalbank''s monetary policy rate]]</f>
        <v>5.5280000000000005</v>
      </c>
      <c r="F108" s="25">
        <f ca="1">CCB_Merrente[[#This Row],[Lending rate, corporate sector]]-CCB_Merrente[[#This Row],[Danmarks Nationalbank''s monetary policy rate]]</f>
        <v>1.3030000000000004</v>
      </c>
      <c r="G108" s="25">
        <f t="shared" ca="1" si="2"/>
        <v>5.353148148148148</v>
      </c>
      <c r="H108" s="25">
        <f t="shared" ca="1" si="3"/>
        <v>1.6741481481481486</v>
      </c>
    </row>
    <row r="109" spans="1:8" x14ac:dyDescent="0.25">
      <c r="A109" s="10">
        <v>40724</v>
      </c>
      <c r="B109" s="51">
        <v>0.94999999999999962</v>
      </c>
      <c r="C109" s="51">
        <v>6.3460000000000001</v>
      </c>
      <c r="D109" s="51">
        <v>2.1110000000000002</v>
      </c>
      <c r="E109" s="25">
        <f ca="1">CCB_Merrente[[#This Row],[Lending rate, households]]-CCB_Merrente[[#This Row],[Danmarks Nationalbank''s monetary policy rate]]</f>
        <v>5.3960000000000008</v>
      </c>
      <c r="F109" s="25">
        <f ca="1">CCB_Merrente[[#This Row],[Lending rate, corporate sector]]-CCB_Merrente[[#This Row],[Danmarks Nationalbank''s monetary policy rate]]</f>
        <v>1.1610000000000005</v>
      </c>
      <c r="G109" s="25">
        <f t="shared" ca="1" si="2"/>
        <v>5.3604814814814823</v>
      </c>
      <c r="H109" s="25">
        <f t="shared" ca="1" si="3"/>
        <v>1.4304814814814819</v>
      </c>
    </row>
    <row r="110" spans="1:8" x14ac:dyDescent="0.25">
      <c r="A110" s="10">
        <v>40755</v>
      </c>
      <c r="B110" s="51">
        <v>1.1404761904761902</v>
      </c>
      <c r="C110" s="51">
        <v>6.5250000000000004</v>
      </c>
      <c r="D110" s="51">
        <v>2.7509999999999999</v>
      </c>
      <c r="E110" s="25">
        <f ca="1">CCB_Merrente[[#This Row],[Lending rate, households]]-CCB_Merrente[[#This Row],[Danmarks Nationalbank''s monetary policy rate]]</f>
        <v>5.3845238095238104</v>
      </c>
      <c r="F110" s="25">
        <f ca="1">CCB_Merrente[[#This Row],[Lending rate, corporate sector]]-CCB_Merrente[[#This Row],[Danmarks Nationalbank''s monetary policy rate]]</f>
        <v>1.6105238095238097</v>
      </c>
      <c r="G110" s="25">
        <f t="shared" ca="1" si="2"/>
        <v>5.4361746031746039</v>
      </c>
      <c r="H110" s="25">
        <f t="shared" ca="1" si="3"/>
        <v>1.3581746031746036</v>
      </c>
    </row>
    <row r="111" spans="1:8" x14ac:dyDescent="0.25">
      <c r="A111" s="10">
        <v>40786</v>
      </c>
      <c r="B111" s="51">
        <v>1.182608695652174</v>
      </c>
      <c r="C111" s="51">
        <v>6.6849999999999996</v>
      </c>
      <c r="D111" s="51">
        <v>2.3559999999999999</v>
      </c>
      <c r="E111" s="25">
        <f ca="1">CCB_Merrente[[#This Row],[Lending rate, households]]-CCB_Merrente[[#This Row],[Danmarks Nationalbank''s monetary policy rate]]</f>
        <v>5.5023913043478254</v>
      </c>
      <c r="F111" s="25">
        <f ca="1">CCB_Merrente[[#This Row],[Lending rate, corporate sector]]-CCB_Merrente[[#This Row],[Danmarks Nationalbank''s monetary policy rate]]</f>
        <v>1.1733913043478259</v>
      </c>
      <c r="G111" s="25">
        <f t="shared" ca="1" si="2"/>
        <v>5.4276383712905449</v>
      </c>
      <c r="H111" s="25">
        <f t="shared" ca="1" si="3"/>
        <v>1.3149717046238785</v>
      </c>
    </row>
    <row r="112" spans="1:8" x14ac:dyDescent="0.25">
      <c r="A112" s="10">
        <v>40816</v>
      </c>
      <c r="B112" s="51">
        <v>1.0499999999999998</v>
      </c>
      <c r="C112" s="51">
        <v>6.4020000000000001</v>
      </c>
      <c r="D112" s="51">
        <v>2.8359999999999999</v>
      </c>
      <c r="E112" s="25">
        <f ca="1">CCB_Merrente[[#This Row],[Lending rate, households]]-CCB_Merrente[[#This Row],[Danmarks Nationalbank''s monetary policy rate]]</f>
        <v>5.3520000000000003</v>
      </c>
      <c r="F112" s="25">
        <f ca="1">CCB_Merrente[[#This Row],[Lending rate, corporate sector]]-CCB_Merrente[[#This Row],[Danmarks Nationalbank''s monetary policy rate]]</f>
        <v>1.786</v>
      </c>
      <c r="G112" s="25">
        <f t="shared" ca="1" si="2"/>
        <v>5.4129717046238781</v>
      </c>
      <c r="H112" s="25">
        <f t="shared" ca="1" si="3"/>
        <v>1.5233050379572119</v>
      </c>
    </row>
    <row r="113" spans="1:8" x14ac:dyDescent="0.25">
      <c r="A113" s="10">
        <v>40847</v>
      </c>
      <c r="B113" s="51">
        <v>1</v>
      </c>
      <c r="C113" s="51">
        <v>6.4740000000000002</v>
      </c>
      <c r="D113" s="51">
        <v>2.726</v>
      </c>
      <c r="E113" s="25">
        <f ca="1">CCB_Merrente[[#This Row],[Lending rate, households]]-CCB_Merrente[[#This Row],[Danmarks Nationalbank''s monetary policy rate]]</f>
        <v>5.4740000000000002</v>
      </c>
      <c r="F113" s="25">
        <f ca="1">CCB_Merrente[[#This Row],[Lending rate, corporate sector]]-CCB_Merrente[[#This Row],[Danmarks Nationalbank''s monetary policy rate]]</f>
        <v>1.726</v>
      </c>
      <c r="G113" s="25">
        <f t="shared" ca="1" si="2"/>
        <v>5.4427971014492753</v>
      </c>
      <c r="H113" s="25">
        <f t="shared" ca="1" si="3"/>
        <v>1.5617971014492753</v>
      </c>
    </row>
    <row r="114" spans="1:8" x14ac:dyDescent="0.25">
      <c r="A114" s="10">
        <v>40877</v>
      </c>
      <c r="B114" s="51">
        <v>0.69772727272727297</v>
      </c>
      <c r="C114" s="51">
        <v>6.899</v>
      </c>
      <c r="D114" s="51">
        <v>2.7170000000000001</v>
      </c>
      <c r="E114" s="25">
        <f ca="1">CCB_Merrente[[#This Row],[Lending rate, households]]-CCB_Merrente[[#This Row],[Danmarks Nationalbank''s monetary policy rate]]</f>
        <v>6.2012727272727268</v>
      </c>
      <c r="F114" s="25">
        <f ca="1">CCB_Merrente[[#This Row],[Lending rate, corporate sector]]-CCB_Merrente[[#This Row],[Danmarks Nationalbank''s monetary policy rate]]</f>
        <v>2.0192727272727273</v>
      </c>
      <c r="G114" s="25">
        <f t="shared" ca="1" si="2"/>
        <v>5.6757575757575758</v>
      </c>
      <c r="H114" s="25">
        <f t="shared" ca="1" si="3"/>
        <v>1.8437575757575757</v>
      </c>
    </row>
    <row r="115" spans="1:8" x14ac:dyDescent="0.25">
      <c r="A115" s="10">
        <v>40908</v>
      </c>
      <c r="B115" s="51">
        <v>0.42380952380952391</v>
      </c>
      <c r="C115" s="51">
        <v>6.2839999999999998</v>
      </c>
      <c r="D115" s="51">
        <v>3.1019999999999999</v>
      </c>
      <c r="E115" s="25">
        <f ca="1">CCB_Merrente[[#This Row],[Lending rate, households]]-CCB_Merrente[[#This Row],[Danmarks Nationalbank''s monetary policy rate]]</f>
        <v>5.8601904761904757</v>
      </c>
      <c r="F115" s="25">
        <f ca="1">CCB_Merrente[[#This Row],[Lending rate, corporate sector]]-CCB_Merrente[[#This Row],[Danmarks Nationalbank''s monetary policy rate]]</f>
        <v>2.6781904761904758</v>
      </c>
      <c r="G115" s="25">
        <f t="shared" ca="1" si="2"/>
        <v>5.8451544011544003</v>
      </c>
      <c r="H115" s="25">
        <f t="shared" ca="1" si="3"/>
        <v>2.141154401154401</v>
      </c>
    </row>
    <row r="116" spans="1:8" x14ac:dyDescent="0.25">
      <c r="A116" s="10">
        <v>40939</v>
      </c>
      <c r="B116" s="51">
        <v>0.29999999999999988</v>
      </c>
      <c r="C116" s="51">
        <v>6.5369999999999999</v>
      </c>
      <c r="D116" s="51">
        <v>3.214</v>
      </c>
      <c r="E116" s="25">
        <f ca="1">CCB_Merrente[[#This Row],[Lending rate, households]]-CCB_Merrente[[#This Row],[Danmarks Nationalbank''s monetary policy rate]]</f>
        <v>6.2370000000000001</v>
      </c>
      <c r="F116" s="25">
        <f ca="1">CCB_Merrente[[#This Row],[Lending rate, corporate sector]]-CCB_Merrente[[#This Row],[Danmarks Nationalbank''s monetary policy rate]]</f>
        <v>2.9140000000000001</v>
      </c>
      <c r="G116" s="25">
        <f t="shared" ca="1" si="2"/>
        <v>6.0994877344877336</v>
      </c>
      <c r="H116" s="25">
        <f t="shared" ca="1" si="3"/>
        <v>2.5371544011544009</v>
      </c>
    </row>
    <row r="117" spans="1:8" x14ac:dyDescent="0.25">
      <c r="A117" s="10">
        <v>40968</v>
      </c>
      <c r="B117" s="51">
        <v>0.29999999999999993</v>
      </c>
      <c r="C117" s="51">
        <v>7.0430000000000001</v>
      </c>
      <c r="D117" s="51">
        <v>2.3980000000000001</v>
      </c>
      <c r="E117" s="25">
        <f ca="1">CCB_Merrente[[#This Row],[Lending rate, households]]-CCB_Merrente[[#This Row],[Danmarks Nationalbank''s monetary policy rate]]</f>
        <v>6.7430000000000003</v>
      </c>
      <c r="F117" s="25">
        <f ca="1">CCB_Merrente[[#This Row],[Lending rate, corporate sector]]-CCB_Merrente[[#This Row],[Danmarks Nationalbank''s monetary policy rate]]</f>
        <v>2.0980000000000003</v>
      </c>
      <c r="G117" s="25">
        <f t="shared" ca="1" si="2"/>
        <v>6.2800634920634932</v>
      </c>
      <c r="H117" s="25">
        <f t="shared" ca="1" si="3"/>
        <v>2.5633968253968256</v>
      </c>
    </row>
    <row r="118" spans="1:8" x14ac:dyDescent="0.25">
      <c r="A118" s="10">
        <v>40999</v>
      </c>
      <c r="B118" s="51">
        <v>0.29999999999999988</v>
      </c>
      <c r="C118" s="51">
        <v>6.8929999999999998</v>
      </c>
      <c r="D118" s="51">
        <v>2.88</v>
      </c>
      <c r="E118" s="25">
        <f ca="1">CCB_Merrente[[#This Row],[Lending rate, households]]-CCB_Merrente[[#This Row],[Danmarks Nationalbank''s monetary policy rate]]</f>
        <v>6.593</v>
      </c>
      <c r="F118" s="25">
        <f ca="1">CCB_Merrente[[#This Row],[Lending rate, corporate sector]]-CCB_Merrente[[#This Row],[Danmarks Nationalbank''s monetary policy rate]]</f>
        <v>2.58</v>
      </c>
      <c r="G118" s="25">
        <f t="shared" ca="1" si="2"/>
        <v>6.5243333333333338</v>
      </c>
      <c r="H118" s="25">
        <f t="shared" ca="1" si="3"/>
        <v>2.5306666666666668</v>
      </c>
    </row>
    <row r="119" spans="1:8" x14ac:dyDescent="0.25">
      <c r="A119" s="10">
        <v>41029</v>
      </c>
      <c r="B119" s="51">
        <v>0.29999999999999993</v>
      </c>
      <c r="C119" s="51">
        <v>6.8609999999999998</v>
      </c>
      <c r="D119" s="51">
        <v>2.1030000000000002</v>
      </c>
      <c r="E119" s="25">
        <f ca="1">CCB_Merrente[[#This Row],[Lending rate, households]]-CCB_Merrente[[#This Row],[Danmarks Nationalbank''s monetary policy rate]]</f>
        <v>6.5609999999999999</v>
      </c>
      <c r="F119" s="25">
        <f ca="1">CCB_Merrente[[#This Row],[Lending rate, corporate sector]]-CCB_Merrente[[#This Row],[Danmarks Nationalbank''s monetary policy rate]]</f>
        <v>1.8030000000000004</v>
      </c>
      <c r="G119" s="25">
        <f t="shared" ca="1" si="2"/>
        <v>6.6323333333333325</v>
      </c>
      <c r="H119" s="25">
        <f t="shared" ca="1" si="3"/>
        <v>2.1603333333333339</v>
      </c>
    </row>
    <row r="120" spans="1:8" x14ac:dyDescent="0.25">
      <c r="A120" s="10">
        <v>41060</v>
      </c>
      <c r="B120" s="51">
        <v>0.27894736842105261</v>
      </c>
      <c r="C120" s="51">
        <v>6.5129999999999999</v>
      </c>
      <c r="D120" s="51">
        <v>1.8660000000000001</v>
      </c>
      <c r="E120" s="25">
        <f ca="1">CCB_Merrente[[#This Row],[Lending rate, households]]-CCB_Merrente[[#This Row],[Danmarks Nationalbank''s monetary policy rate]]</f>
        <v>6.2340526315789475</v>
      </c>
      <c r="F120" s="25">
        <f ca="1">CCB_Merrente[[#This Row],[Lending rate, corporate sector]]-CCB_Merrente[[#This Row],[Danmarks Nationalbank''s monetary policy rate]]</f>
        <v>1.5870526315789475</v>
      </c>
      <c r="G120" s="25">
        <f t="shared" ca="1" si="2"/>
        <v>6.4626842105263158</v>
      </c>
      <c r="H120" s="25">
        <f t="shared" ca="1" si="3"/>
        <v>1.9900175438596495</v>
      </c>
    </row>
    <row r="121" spans="1:8" x14ac:dyDescent="0.25">
      <c r="A121" s="10">
        <v>41090</v>
      </c>
      <c r="B121" s="51">
        <v>5.000000000000001E-2</v>
      </c>
      <c r="C121" s="51">
        <v>6.6269999999999998</v>
      </c>
      <c r="D121" s="51">
        <v>2.2200000000000002</v>
      </c>
      <c r="E121" s="25">
        <f ca="1">CCB_Merrente[[#This Row],[Lending rate, households]]-CCB_Merrente[[#This Row],[Danmarks Nationalbank''s monetary policy rate]]</f>
        <v>6.577</v>
      </c>
      <c r="F121" s="25">
        <f ca="1">CCB_Merrente[[#This Row],[Lending rate, corporate sector]]-CCB_Merrente[[#This Row],[Danmarks Nationalbank''s monetary policy rate]]</f>
        <v>2.1700000000000004</v>
      </c>
      <c r="G121" s="25">
        <f t="shared" ca="1" si="2"/>
        <v>6.4573508771929822</v>
      </c>
      <c r="H121" s="25">
        <f t="shared" ca="1" si="3"/>
        <v>1.8533508771929827</v>
      </c>
    </row>
    <row r="122" spans="1:8" x14ac:dyDescent="0.25">
      <c r="A122" s="10">
        <v>41121</v>
      </c>
      <c r="B122" s="51">
        <v>-0.15454545454545457</v>
      </c>
      <c r="C122" s="51">
        <v>6.5970000000000004</v>
      </c>
      <c r="D122" s="51">
        <v>1.7090000000000001</v>
      </c>
      <c r="E122" s="25">
        <f ca="1">CCB_Merrente[[#This Row],[Lending rate, households]]-CCB_Merrente[[#This Row],[Danmarks Nationalbank''s monetary policy rate]]</f>
        <v>6.7515454545454547</v>
      </c>
      <c r="F122" s="25">
        <f ca="1">CCB_Merrente[[#This Row],[Lending rate, corporate sector]]-CCB_Merrente[[#This Row],[Danmarks Nationalbank''s monetary policy rate]]</f>
        <v>1.8635454545454546</v>
      </c>
      <c r="G122" s="25">
        <f t="shared" ca="1" si="2"/>
        <v>6.5208660287081344</v>
      </c>
      <c r="H122" s="25">
        <f t="shared" ca="1" si="3"/>
        <v>1.873532695374801</v>
      </c>
    </row>
    <row r="123" spans="1:8" x14ac:dyDescent="0.25">
      <c r="A123" s="10">
        <v>41152</v>
      </c>
      <c r="B123" s="51">
        <v>-0.20000000000000007</v>
      </c>
      <c r="C123" s="51">
        <v>6.6120000000000001</v>
      </c>
      <c r="D123" s="51">
        <v>2.0070000000000001</v>
      </c>
      <c r="E123" s="25">
        <f ca="1">CCB_Merrente[[#This Row],[Lending rate, households]]-CCB_Merrente[[#This Row],[Danmarks Nationalbank''s monetary policy rate]]</f>
        <v>6.8120000000000003</v>
      </c>
      <c r="F123" s="25">
        <f ca="1">CCB_Merrente[[#This Row],[Lending rate, corporate sector]]-CCB_Merrente[[#This Row],[Danmarks Nationalbank''s monetary policy rate]]</f>
        <v>2.2070000000000003</v>
      </c>
      <c r="G123" s="25">
        <f t="shared" ca="1" si="2"/>
        <v>6.7135151515151525</v>
      </c>
      <c r="H123" s="25">
        <f t="shared" ca="1" si="3"/>
        <v>2.0801818181818184</v>
      </c>
    </row>
    <row r="124" spans="1:8" x14ac:dyDescent="0.25">
      <c r="A124" s="10">
        <v>41182</v>
      </c>
      <c r="B124" s="51">
        <v>-0.20000000000000004</v>
      </c>
      <c r="C124" s="51">
        <v>6.3280000000000003</v>
      </c>
      <c r="D124" s="51">
        <v>2.4940000000000002</v>
      </c>
      <c r="E124" s="25">
        <f ca="1">CCB_Merrente[[#This Row],[Lending rate, households]]-CCB_Merrente[[#This Row],[Danmarks Nationalbank''s monetary policy rate]]</f>
        <v>6.5280000000000005</v>
      </c>
      <c r="F124" s="25">
        <f ca="1">CCB_Merrente[[#This Row],[Lending rate, corporate sector]]-CCB_Merrente[[#This Row],[Danmarks Nationalbank''s monetary policy rate]]</f>
        <v>2.6940000000000004</v>
      </c>
      <c r="G124" s="25">
        <f t="shared" ca="1" si="2"/>
        <v>6.6971818181818179</v>
      </c>
      <c r="H124" s="25">
        <f t="shared" ca="1" si="3"/>
        <v>2.2548484848484853</v>
      </c>
    </row>
    <row r="125" spans="1:8" x14ac:dyDescent="0.25">
      <c r="A125" s="10">
        <v>41213</v>
      </c>
      <c r="B125" s="51">
        <v>-0.20000000000000007</v>
      </c>
      <c r="C125" s="51">
        <v>6.5910000000000002</v>
      </c>
      <c r="D125" s="51">
        <v>2.2789999999999999</v>
      </c>
      <c r="E125" s="25">
        <f ca="1">CCB_Merrente[[#This Row],[Lending rate, households]]-CCB_Merrente[[#This Row],[Danmarks Nationalbank''s monetary policy rate]]</f>
        <v>6.7910000000000004</v>
      </c>
      <c r="F125" s="25">
        <f ca="1">CCB_Merrente[[#This Row],[Lending rate, corporate sector]]-CCB_Merrente[[#This Row],[Danmarks Nationalbank''s monetary policy rate]]</f>
        <v>2.4790000000000001</v>
      </c>
      <c r="G125" s="25">
        <f t="shared" ca="1" si="2"/>
        <v>6.7103333333333337</v>
      </c>
      <c r="H125" s="25">
        <f t="shared" ca="1" si="3"/>
        <v>2.4600000000000004</v>
      </c>
    </row>
    <row r="126" spans="1:8" x14ac:dyDescent="0.25">
      <c r="A126" s="10">
        <v>41243</v>
      </c>
      <c r="B126" s="51">
        <v>-0.20000000000000007</v>
      </c>
      <c r="C126" s="51">
        <v>6.5640000000000001</v>
      </c>
      <c r="D126" s="51">
        <v>2.3740000000000001</v>
      </c>
      <c r="E126" s="25">
        <f ca="1">CCB_Merrente[[#This Row],[Lending rate, households]]-CCB_Merrente[[#This Row],[Danmarks Nationalbank''s monetary policy rate]]</f>
        <v>6.7640000000000002</v>
      </c>
      <c r="F126" s="25">
        <f ca="1">CCB_Merrente[[#This Row],[Lending rate, corporate sector]]-CCB_Merrente[[#This Row],[Danmarks Nationalbank''s monetary policy rate]]</f>
        <v>2.5740000000000003</v>
      </c>
      <c r="G126" s="25">
        <f t="shared" ca="1" si="2"/>
        <v>6.6943333333333337</v>
      </c>
      <c r="H126" s="25">
        <f t="shared" ca="1" si="3"/>
        <v>2.5823333333333331</v>
      </c>
    </row>
    <row r="127" spans="1:8" x14ac:dyDescent="0.25">
      <c r="A127" s="10">
        <v>41274</v>
      </c>
      <c r="B127" s="51">
        <v>-0.20000000000000004</v>
      </c>
      <c r="C127" s="51">
        <v>5.52</v>
      </c>
      <c r="D127" s="51">
        <v>2.742</v>
      </c>
      <c r="E127" s="25">
        <f ca="1">CCB_Merrente[[#This Row],[Lending rate, households]]-CCB_Merrente[[#This Row],[Danmarks Nationalbank''s monetary policy rate]]</f>
        <v>5.72</v>
      </c>
      <c r="F127" s="25">
        <f ca="1">CCB_Merrente[[#This Row],[Lending rate, corporate sector]]-CCB_Merrente[[#This Row],[Danmarks Nationalbank''s monetary policy rate]]</f>
        <v>2.9420000000000002</v>
      </c>
      <c r="G127" s="25">
        <f t="shared" ca="1" si="2"/>
        <v>6.4249999999999998</v>
      </c>
      <c r="H127" s="25">
        <f t="shared" ca="1" si="3"/>
        <v>2.6650000000000005</v>
      </c>
    </row>
    <row r="128" spans="1:8" x14ac:dyDescent="0.25">
      <c r="A128" s="10">
        <v>41305</v>
      </c>
      <c r="B128" s="51">
        <v>-0.17727272727272733</v>
      </c>
      <c r="C128" s="51">
        <v>6.0979999999999999</v>
      </c>
      <c r="D128" s="51">
        <v>2.1880000000000002</v>
      </c>
      <c r="E128" s="25">
        <f ca="1">CCB_Merrente[[#This Row],[Lending rate, households]]-CCB_Merrente[[#This Row],[Danmarks Nationalbank''s monetary policy rate]]</f>
        <v>6.2752727272727276</v>
      </c>
      <c r="F128" s="25">
        <f ca="1">CCB_Merrente[[#This Row],[Lending rate, corporate sector]]-CCB_Merrente[[#This Row],[Danmarks Nationalbank''s monetary policy rate]]</f>
        <v>2.3652727272727274</v>
      </c>
      <c r="G128" s="25">
        <f t="shared" ca="1" si="2"/>
        <v>6.2530909090909086</v>
      </c>
      <c r="H128" s="25">
        <f t="shared" ca="1" si="3"/>
        <v>2.6270909090909091</v>
      </c>
    </row>
    <row r="129" spans="1:8" x14ac:dyDescent="0.25">
      <c r="A129" s="10">
        <v>41333</v>
      </c>
      <c r="B129" s="51">
        <v>-0.10000000000000002</v>
      </c>
      <c r="C129" s="51">
        <v>6.9370000000000003</v>
      </c>
      <c r="D129" s="51">
        <v>1.958</v>
      </c>
      <c r="E129" s="25">
        <f ca="1">CCB_Merrente[[#This Row],[Lending rate, households]]-CCB_Merrente[[#This Row],[Danmarks Nationalbank''s monetary policy rate]]</f>
        <v>7.0369999999999999</v>
      </c>
      <c r="F129" s="25">
        <f ca="1">CCB_Merrente[[#This Row],[Lending rate, corporate sector]]-CCB_Merrente[[#This Row],[Danmarks Nationalbank''s monetary policy rate]]</f>
        <v>2.0579999999999998</v>
      </c>
      <c r="G129" s="25">
        <f t="shared" ca="1" si="2"/>
        <v>6.3440909090909088</v>
      </c>
      <c r="H129" s="25">
        <f t="shared" ca="1" si="3"/>
        <v>2.455090909090909</v>
      </c>
    </row>
    <row r="130" spans="1:8" x14ac:dyDescent="0.25">
      <c r="A130" s="10">
        <v>41364</v>
      </c>
      <c r="B130" s="51">
        <v>-0.10000000000000003</v>
      </c>
      <c r="C130" s="51">
        <v>5.5659999999999998</v>
      </c>
      <c r="D130" s="51">
        <v>2.3849999999999998</v>
      </c>
      <c r="E130" s="25">
        <f ca="1">CCB_Merrente[[#This Row],[Lending rate, households]]-CCB_Merrente[[#This Row],[Danmarks Nationalbank''s monetary policy rate]]</f>
        <v>5.6659999999999995</v>
      </c>
      <c r="F130" s="25">
        <f ca="1">CCB_Merrente[[#This Row],[Lending rate, corporate sector]]-CCB_Merrente[[#This Row],[Danmarks Nationalbank''s monetary policy rate]]</f>
        <v>2.4849999999999999</v>
      </c>
      <c r="G130" s="25">
        <f t="shared" ca="1" si="2"/>
        <v>6.326090909090909</v>
      </c>
      <c r="H130" s="25">
        <f t="shared" ca="1" si="3"/>
        <v>2.302757575757576</v>
      </c>
    </row>
    <row r="131" spans="1:8" x14ac:dyDescent="0.25">
      <c r="A131" s="10">
        <v>41394</v>
      </c>
      <c r="B131" s="51">
        <v>-0.10000000000000002</v>
      </c>
      <c r="C131" s="51">
        <v>6.0609999999999999</v>
      </c>
      <c r="D131" s="51">
        <v>1.4339999999999999</v>
      </c>
      <c r="E131" s="25">
        <f ca="1">CCB_Merrente[[#This Row],[Lending rate, households]]-CCB_Merrente[[#This Row],[Danmarks Nationalbank''s monetary policy rate]]</f>
        <v>6.1609999999999996</v>
      </c>
      <c r="F131" s="25">
        <f ca="1">CCB_Merrente[[#This Row],[Lending rate, corporate sector]]-CCB_Merrente[[#This Row],[Danmarks Nationalbank''s monetary policy rate]]</f>
        <v>1.534</v>
      </c>
      <c r="G131" s="25">
        <f t="shared" ca="1" si="2"/>
        <v>6.2879999999999994</v>
      </c>
      <c r="H131" s="25">
        <f t="shared" ca="1" si="3"/>
        <v>2.0256666666666665</v>
      </c>
    </row>
    <row r="132" spans="1:8" x14ac:dyDescent="0.25">
      <c r="A132" s="10">
        <v>41425</v>
      </c>
      <c r="B132" s="51">
        <v>-0.10000000000000002</v>
      </c>
      <c r="C132" s="51">
        <v>6.2990000000000004</v>
      </c>
      <c r="D132" s="51">
        <v>1.367</v>
      </c>
      <c r="E132" s="25">
        <f ca="1">CCB_Merrente[[#This Row],[Lending rate, households]]-CCB_Merrente[[#This Row],[Danmarks Nationalbank''s monetary policy rate]]</f>
        <v>6.399</v>
      </c>
      <c r="F132" s="25">
        <f ca="1">CCB_Merrente[[#This Row],[Lending rate, corporate sector]]-CCB_Merrente[[#This Row],[Danmarks Nationalbank''s monetary policy rate]]</f>
        <v>1.4670000000000001</v>
      </c>
      <c r="G132" s="25">
        <f t="shared" ca="1" si="2"/>
        <v>6.075333333333333</v>
      </c>
      <c r="H132" s="25">
        <f t="shared" ca="1" si="3"/>
        <v>1.8286666666666669</v>
      </c>
    </row>
    <row r="133" spans="1:8" x14ac:dyDescent="0.25">
      <c r="A133" s="10">
        <v>41455</v>
      </c>
      <c r="B133" s="51">
        <v>-0.10000000000000003</v>
      </c>
      <c r="C133" s="51">
        <v>6.3140000000000001</v>
      </c>
      <c r="D133" s="51">
        <v>1.95</v>
      </c>
      <c r="E133" s="25">
        <f ca="1">CCB_Merrente[[#This Row],[Lending rate, households]]-CCB_Merrente[[#This Row],[Danmarks Nationalbank''s monetary policy rate]]</f>
        <v>6.4139999999999997</v>
      </c>
      <c r="F133" s="25">
        <f ca="1">CCB_Merrente[[#This Row],[Lending rate, corporate sector]]-CCB_Merrente[[#This Row],[Danmarks Nationalbank''s monetary policy rate]]</f>
        <v>2.0499999999999998</v>
      </c>
      <c r="G133" s="25">
        <f t="shared" ca="1" si="2"/>
        <v>6.3246666666666655</v>
      </c>
      <c r="H133" s="25">
        <f t="shared" ca="1" si="3"/>
        <v>1.6836666666666666</v>
      </c>
    </row>
    <row r="134" spans="1:8" x14ac:dyDescent="0.25">
      <c r="A134" s="10">
        <v>41486</v>
      </c>
      <c r="B134" s="51">
        <v>-0.10000000000000003</v>
      </c>
      <c r="C134" s="51">
        <v>5.9489999999999998</v>
      </c>
      <c r="D134" s="51">
        <v>1.69</v>
      </c>
      <c r="E134" s="25">
        <f ca="1">CCB_Merrente[[#This Row],[Lending rate, households]]-CCB_Merrente[[#This Row],[Danmarks Nationalbank''s monetary policy rate]]</f>
        <v>6.0489999999999995</v>
      </c>
      <c r="F134" s="25">
        <f ca="1">CCB_Merrente[[#This Row],[Lending rate, corporate sector]]-CCB_Merrente[[#This Row],[Danmarks Nationalbank''s monetary policy rate]]</f>
        <v>1.79</v>
      </c>
      <c r="G134" s="25">
        <f t="shared" ca="1" si="2"/>
        <v>6.2873333333333328</v>
      </c>
      <c r="H134" s="25">
        <f t="shared" ca="1" si="3"/>
        <v>1.7690000000000001</v>
      </c>
    </row>
    <row r="135" spans="1:8" x14ac:dyDescent="0.25">
      <c r="A135" s="10">
        <v>41517</v>
      </c>
      <c r="B135" s="51">
        <v>-0.10000000000000003</v>
      </c>
      <c r="C135" s="51">
        <v>6.226</v>
      </c>
      <c r="D135" s="51">
        <v>1.2529999999999999</v>
      </c>
      <c r="E135" s="25">
        <f ca="1">CCB_Merrente[[#This Row],[Lending rate, households]]-CCB_Merrente[[#This Row],[Danmarks Nationalbank''s monetary policy rate]]</f>
        <v>6.3259999999999996</v>
      </c>
      <c r="F135" s="25">
        <f ca="1">CCB_Merrente[[#This Row],[Lending rate, corporate sector]]-CCB_Merrente[[#This Row],[Danmarks Nationalbank''s monetary policy rate]]</f>
        <v>1.353</v>
      </c>
      <c r="G135" s="25">
        <f t="shared" ca="1" si="2"/>
        <v>6.262999999999999</v>
      </c>
      <c r="H135" s="25">
        <f t="shared" ca="1" si="3"/>
        <v>1.7309999999999999</v>
      </c>
    </row>
    <row r="136" spans="1:8" x14ac:dyDescent="0.25">
      <c r="A136" s="10">
        <v>41547</v>
      </c>
      <c r="B136" s="51">
        <v>-0.10000000000000002</v>
      </c>
      <c r="C136" s="51">
        <v>5.7809999999999997</v>
      </c>
      <c r="D136" s="51">
        <v>1.9470000000000001</v>
      </c>
      <c r="E136" s="25">
        <f ca="1">CCB_Merrente[[#This Row],[Lending rate, households]]-CCB_Merrente[[#This Row],[Danmarks Nationalbank''s monetary policy rate]]</f>
        <v>5.8809999999999993</v>
      </c>
      <c r="F136" s="25">
        <f ca="1">CCB_Merrente[[#This Row],[Lending rate, corporate sector]]-CCB_Merrente[[#This Row],[Danmarks Nationalbank''s monetary policy rate]]</f>
        <v>2.0470000000000002</v>
      </c>
      <c r="G136" s="25">
        <f t="shared" ref="G136:G199" ca="1" si="4">IF(ISNUMBER(E134),AVERAGE(E134:E136),NA())</f>
        <v>6.0853333333333337</v>
      </c>
      <c r="H136" s="25">
        <f t="shared" ref="H136:H199" ca="1" si="5">IF(ISNUMBER(F134),AVERAGE(F134:F136),NA())</f>
        <v>1.7299999999999998</v>
      </c>
    </row>
    <row r="137" spans="1:8" x14ac:dyDescent="0.25">
      <c r="A137" s="10">
        <v>41578</v>
      </c>
      <c r="B137" s="51">
        <v>-0.10000000000000003</v>
      </c>
      <c r="C137" s="51">
        <v>6.5469999999999997</v>
      </c>
      <c r="D137" s="51">
        <v>2.4990000000000001</v>
      </c>
      <c r="E137" s="25">
        <f ca="1">CCB_Merrente[[#This Row],[Lending rate, households]]-CCB_Merrente[[#This Row],[Danmarks Nationalbank''s monetary policy rate]]</f>
        <v>6.6469999999999994</v>
      </c>
      <c r="F137" s="25">
        <f ca="1">CCB_Merrente[[#This Row],[Lending rate, corporate sector]]-CCB_Merrente[[#This Row],[Danmarks Nationalbank''s monetary policy rate]]</f>
        <v>2.5990000000000002</v>
      </c>
      <c r="G137" s="25">
        <f t="shared" ca="1" si="4"/>
        <v>6.2846666666666664</v>
      </c>
      <c r="H137" s="25">
        <f t="shared" ca="1" si="5"/>
        <v>1.9996666666666669</v>
      </c>
    </row>
    <row r="138" spans="1:8" x14ac:dyDescent="0.25">
      <c r="A138" s="10">
        <v>41608</v>
      </c>
      <c r="B138" s="51">
        <v>-0.10000000000000002</v>
      </c>
      <c r="C138" s="51">
        <v>6.0250000000000004</v>
      </c>
      <c r="D138" s="51">
        <v>2.044</v>
      </c>
      <c r="E138" s="25">
        <f ca="1">CCB_Merrente[[#This Row],[Lending rate, households]]-CCB_Merrente[[#This Row],[Danmarks Nationalbank''s monetary policy rate]]</f>
        <v>6.125</v>
      </c>
      <c r="F138" s="25">
        <f ca="1">CCB_Merrente[[#This Row],[Lending rate, corporate sector]]-CCB_Merrente[[#This Row],[Danmarks Nationalbank''s monetary policy rate]]</f>
        <v>2.1440000000000001</v>
      </c>
      <c r="G138" s="25">
        <f t="shared" ca="1" si="4"/>
        <v>6.2176666666666662</v>
      </c>
      <c r="H138" s="25">
        <f t="shared" ca="1" si="5"/>
        <v>2.2633333333333336</v>
      </c>
    </row>
    <row r="139" spans="1:8" x14ac:dyDescent="0.25">
      <c r="A139" s="10">
        <v>41639</v>
      </c>
      <c r="B139" s="51">
        <v>-0.10000000000000003</v>
      </c>
      <c r="C139" s="51">
        <v>5.4740000000000002</v>
      </c>
      <c r="D139" s="51">
        <v>1.865</v>
      </c>
      <c r="E139" s="25">
        <f ca="1">CCB_Merrente[[#This Row],[Lending rate, households]]-CCB_Merrente[[#This Row],[Danmarks Nationalbank''s monetary policy rate]]</f>
        <v>5.5739999999999998</v>
      </c>
      <c r="F139" s="25">
        <f ca="1">CCB_Merrente[[#This Row],[Lending rate, corporate sector]]-CCB_Merrente[[#This Row],[Danmarks Nationalbank''s monetary policy rate]]</f>
        <v>1.9650000000000001</v>
      </c>
      <c r="G139" s="25">
        <f t="shared" ca="1" si="4"/>
        <v>6.1153333333333322</v>
      </c>
      <c r="H139" s="25">
        <f t="shared" ca="1" si="5"/>
        <v>2.2360000000000002</v>
      </c>
    </row>
    <row r="140" spans="1:8" x14ac:dyDescent="0.25">
      <c r="A140" s="10">
        <v>41670</v>
      </c>
      <c r="B140" s="51">
        <v>-0.10000000000000003</v>
      </c>
      <c r="C140" s="51">
        <v>5.899</v>
      </c>
      <c r="D140" s="51">
        <v>1.3979999999999999</v>
      </c>
      <c r="E140" s="25">
        <f ca="1">CCB_Merrente[[#This Row],[Lending rate, households]]-CCB_Merrente[[#This Row],[Danmarks Nationalbank''s monetary policy rate]]</f>
        <v>5.9989999999999997</v>
      </c>
      <c r="F140" s="25">
        <f ca="1">CCB_Merrente[[#This Row],[Lending rate, corporate sector]]-CCB_Merrente[[#This Row],[Danmarks Nationalbank''s monetary policy rate]]</f>
        <v>1.498</v>
      </c>
      <c r="G140" s="25">
        <f t="shared" ca="1" si="4"/>
        <v>5.8993333333333338</v>
      </c>
      <c r="H140" s="25">
        <f t="shared" ca="1" si="5"/>
        <v>1.869</v>
      </c>
    </row>
    <row r="141" spans="1:8" x14ac:dyDescent="0.25">
      <c r="A141" s="10">
        <v>41698</v>
      </c>
      <c r="B141" s="51">
        <v>-0.10000000000000002</v>
      </c>
      <c r="C141" s="51">
        <v>5.9779999999999998</v>
      </c>
      <c r="D141" s="51">
        <v>1.403</v>
      </c>
      <c r="E141" s="25">
        <f ca="1">CCB_Merrente[[#This Row],[Lending rate, households]]-CCB_Merrente[[#This Row],[Danmarks Nationalbank''s monetary policy rate]]</f>
        <v>6.0779999999999994</v>
      </c>
      <c r="F141" s="25">
        <f ca="1">CCB_Merrente[[#This Row],[Lending rate, corporate sector]]-CCB_Merrente[[#This Row],[Danmarks Nationalbank''s monetary policy rate]]</f>
        <v>1.5030000000000001</v>
      </c>
      <c r="G141" s="25">
        <f t="shared" ca="1" si="4"/>
        <v>5.8836666666666666</v>
      </c>
      <c r="H141" s="25">
        <f t="shared" ca="1" si="5"/>
        <v>1.6553333333333333</v>
      </c>
    </row>
    <row r="142" spans="1:8" x14ac:dyDescent="0.25">
      <c r="A142" s="10">
        <v>41729</v>
      </c>
      <c r="B142" s="51">
        <v>-0.10000000000000002</v>
      </c>
      <c r="C142" s="51">
        <v>4.0880000000000001</v>
      </c>
      <c r="D142" s="51">
        <v>1.649</v>
      </c>
      <c r="E142" s="25">
        <f ca="1">CCB_Merrente[[#This Row],[Lending rate, households]]-CCB_Merrente[[#This Row],[Danmarks Nationalbank''s monetary policy rate]]</f>
        <v>4.1879999999999997</v>
      </c>
      <c r="F142" s="25">
        <f ca="1">CCB_Merrente[[#This Row],[Lending rate, corporate sector]]-CCB_Merrente[[#This Row],[Danmarks Nationalbank''s monetary policy rate]]</f>
        <v>1.7490000000000001</v>
      </c>
      <c r="G142" s="25">
        <f t="shared" ca="1" si="4"/>
        <v>5.421666666666666</v>
      </c>
      <c r="H142" s="25">
        <f t="shared" ca="1" si="5"/>
        <v>1.5833333333333333</v>
      </c>
    </row>
    <row r="143" spans="1:8" x14ac:dyDescent="0.25">
      <c r="A143" s="10">
        <v>41759</v>
      </c>
      <c r="B143" s="51">
        <v>-6.8421052631578952E-2</v>
      </c>
      <c r="C143" s="51">
        <v>5.6820000000000004</v>
      </c>
      <c r="D143" s="51">
        <v>2.0089999999999999</v>
      </c>
      <c r="E143" s="25">
        <f ca="1">CCB_Merrente[[#This Row],[Lending rate, households]]-CCB_Merrente[[#This Row],[Danmarks Nationalbank''s monetary policy rate]]</f>
        <v>5.7504210526315793</v>
      </c>
      <c r="F143" s="25">
        <f ca="1">CCB_Merrente[[#This Row],[Lending rate, corporate sector]]-CCB_Merrente[[#This Row],[Danmarks Nationalbank''s monetary policy rate]]</f>
        <v>2.0774210526315788</v>
      </c>
      <c r="G143" s="25">
        <f t="shared" ca="1" si="4"/>
        <v>5.3388070175438598</v>
      </c>
      <c r="H143" s="25">
        <f t="shared" ca="1" si="5"/>
        <v>1.7764736842105264</v>
      </c>
    </row>
    <row r="144" spans="1:8" x14ac:dyDescent="0.25">
      <c r="A144" s="10">
        <v>41790</v>
      </c>
      <c r="B144" s="51">
        <v>5.0000000000000017E-2</v>
      </c>
      <c r="C144" s="51">
        <v>5.6280000000000001</v>
      </c>
      <c r="D144" s="51">
        <v>1.669</v>
      </c>
      <c r="E144" s="25">
        <f ca="1">CCB_Merrente[[#This Row],[Lending rate, households]]-CCB_Merrente[[#This Row],[Danmarks Nationalbank''s monetary policy rate]]</f>
        <v>5.5780000000000003</v>
      </c>
      <c r="F144" s="25">
        <f ca="1">CCB_Merrente[[#This Row],[Lending rate, corporate sector]]-CCB_Merrente[[#This Row],[Danmarks Nationalbank''s monetary policy rate]]</f>
        <v>1.619</v>
      </c>
      <c r="G144" s="25">
        <f t="shared" ca="1" si="4"/>
        <v>5.1721403508771928</v>
      </c>
      <c r="H144" s="25">
        <f t="shared" ca="1" si="5"/>
        <v>1.8151403508771928</v>
      </c>
    </row>
    <row r="145" spans="1:8" x14ac:dyDescent="0.25">
      <c r="A145" s="10">
        <v>41820</v>
      </c>
      <c r="B145" s="51">
        <v>5.0000000000000017E-2</v>
      </c>
      <c r="C145" s="51">
        <v>5.335</v>
      </c>
      <c r="D145" s="51">
        <v>1.837</v>
      </c>
      <c r="E145" s="25">
        <f ca="1">CCB_Merrente[[#This Row],[Lending rate, households]]-CCB_Merrente[[#This Row],[Danmarks Nationalbank''s monetary policy rate]]</f>
        <v>5.2850000000000001</v>
      </c>
      <c r="F145" s="25">
        <f ca="1">CCB_Merrente[[#This Row],[Lending rate, corporate sector]]-CCB_Merrente[[#This Row],[Danmarks Nationalbank''s monetary policy rate]]</f>
        <v>1.7869999999999999</v>
      </c>
      <c r="G145" s="25">
        <f t="shared" ca="1" si="4"/>
        <v>5.5378070175438596</v>
      </c>
      <c r="H145" s="25">
        <f t="shared" ca="1" si="5"/>
        <v>1.8278070175438597</v>
      </c>
    </row>
    <row r="146" spans="1:8" x14ac:dyDescent="0.25">
      <c r="A146" s="10">
        <v>41851</v>
      </c>
      <c r="B146" s="51">
        <v>5.0000000000000017E-2</v>
      </c>
      <c r="C146" s="51">
        <v>5.5170000000000003</v>
      </c>
      <c r="D146" s="51">
        <v>1.7849999999999999</v>
      </c>
      <c r="E146" s="25">
        <f ca="1">CCB_Merrente[[#This Row],[Lending rate, households]]-CCB_Merrente[[#This Row],[Danmarks Nationalbank''s monetary policy rate]]</f>
        <v>5.4670000000000005</v>
      </c>
      <c r="F146" s="25">
        <f ca="1">CCB_Merrente[[#This Row],[Lending rate, corporate sector]]-CCB_Merrente[[#This Row],[Danmarks Nationalbank''s monetary policy rate]]</f>
        <v>1.7349999999999999</v>
      </c>
      <c r="G146" s="25">
        <f t="shared" ca="1" si="4"/>
        <v>5.4433333333333325</v>
      </c>
      <c r="H146" s="25">
        <f t="shared" ca="1" si="5"/>
        <v>1.7136666666666667</v>
      </c>
    </row>
    <row r="147" spans="1:8" x14ac:dyDescent="0.25">
      <c r="A147" s="10">
        <v>41882</v>
      </c>
      <c r="B147" s="51">
        <v>5.000000000000001E-2</v>
      </c>
      <c r="C147" s="51">
        <v>5.0659999999999998</v>
      </c>
      <c r="D147" s="51">
        <v>1.4510000000000001</v>
      </c>
      <c r="E147" s="25">
        <f ca="1">CCB_Merrente[[#This Row],[Lending rate, households]]-CCB_Merrente[[#This Row],[Danmarks Nationalbank''s monetary policy rate]]</f>
        <v>5.016</v>
      </c>
      <c r="F147" s="25">
        <f ca="1">CCB_Merrente[[#This Row],[Lending rate, corporate sector]]-CCB_Merrente[[#This Row],[Danmarks Nationalbank''s monetary policy rate]]</f>
        <v>1.401</v>
      </c>
      <c r="G147" s="25">
        <f t="shared" ca="1" si="4"/>
        <v>5.2560000000000002</v>
      </c>
      <c r="H147" s="25">
        <f t="shared" ca="1" si="5"/>
        <v>1.641</v>
      </c>
    </row>
    <row r="148" spans="1:8" x14ac:dyDescent="0.25">
      <c r="A148" s="10">
        <v>41912</v>
      </c>
      <c r="B148" s="51">
        <v>-3.1818181818181822E-2</v>
      </c>
      <c r="C148" s="51">
        <v>4.1449999999999996</v>
      </c>
      <c r="D148" s="51">
        <v>1.6559999999999999</v>
      </c>
      <c r="E148" s="25">
        <f ca="1">CCB_Merrente[[#This Row],[Lending rate, households]]-CCB_Merrente[[#This Row],[Danmarks Nationalbank''s monetary policy rate]]</f>
        <v>4.1768181818181818</v>
      </c>
      <c r="F148" s="25">
        <f ca="1">CCB_Merrente[[#This Row],[Lending rate, corporate sector]]-CCB_Merrente[[#This Row],[Danmarks Nationalbank''s monetary policy rate]]</f>
        <v>1.6878181818181817</v>
      </c>
      <c r="G148" s="25">
        <f t="shared" ca="1" si="4"/>
        <v>4.8866060606060602</v>
      </c>
      <c r="H148" s="25">
        <f t="shared" ca="1" si="5"/>
        <v>1.607939393939394</v>
      </c>
    </row>
    <row r="149" spans="1:8" x14ac:dyDescent="0.25">
      <c r="A149" s="10">
        <v>41943</v>
      </c>
      <c r="B149" s="51">
        <v>-5.0000000000000017E-2</v>
      </c>
      <c r="C149" s="51">
        <v>5.4470000000000001</v>
      </c>
      <c r="D149" s="51">
        <v>1.46</v>
      </c>
      <c r="E149" s="25">
        <f ca="1">CCB_Merrente[[#This Row],[Lending rate, households]]-CCB_Merrente[[#This Row],[Danmarks Nationalbank''s monetary policy rate]]</f>
        <v>5.4969999999999999</v>
      </c>
      <c r="F149" s="25">
        <f ca="1">CCB_Merrente[[#This Row],[Lending rate, corporate sector]]-CCB_Merrente[[#This Row],[Danmarks Nationalbank''s monetary policy rate]]</f>
        <v>1.51</v>
      </c>
      <c r="G149" s="25">
        <f t="shared" ca="1" si="4"/>
        <v>4.8966060606060609</v>
      </c>
      <c r="H149" s="25">
        <f t="shared" ca="1" si="5"/>
        <v>1.5329393939393938</v>
      </c>
    </row>
    <row r="150" spans="1:8" x14ac:dyDescent="0.25">
      <c r="A150" s="10">
        <v>41973</v>
      </c>
      <c r="B150" s="51">
        <v>-5.000000000000001E-2</v>
      </c>
      <c r="C150" s="51">
        <v>5.5030000000000001</v>
      </c>
      <c r="D150" s="51">
        <v>1.147</v>
      </c>
      <c r="E150" s="25">
        <f ca="1">CCB_Merrente[[#This Row],[Lending rate, households]]-CCB_Merrente[[#This Row],[Danmarks Nationalbank''s monetary policy rate]]</f>
        <v>5.5529999999999999</v>
      </c>
      <c r="F150" s="25">
        <f ca="1">CCB_Merrente[[#This Row],[Lending rate, corporate sector]]-CCB_Merrente[[#This Row],[Danmarks Nationalbank''s monetary policy rate]]</f>
        <v>1.1970000000000001</v>
      </c>
      <c r="G150" s="25">
        <f t="shared" ca="1" si="4"/>
        <v>5.0756060606060602</v>
      </c>
      <c r="H150" s="25">
        <f t="shared" ca="1" si="5"/>
        <v>1.464939393939394</v>
      </c>
    </row>
    <row r="151" spans="1:8" x14ac:dyDescent="0.25">
      <c r="A151" s="10">
        <v>42004</v>
      </c>
      <c r="B151" s="51">
        <v>-5.0000000000000017E-2</v>
      </c>
      <c r="C151" s="51">
        <v>4.1349999999999998</v>
      </c>
      <c r="D151" s="51">
        <v>1.9870000000000001</v>
      </c>
      <c r="E151" s="25">
        <f ca="1">CCB_Merrente[[#This Row],[Lending rate, households]]-CCB_Merrente[[#This Row],[Danmarks Nationalbank''s monetary policy rate]]</f>
        <v>4.1849999999999996</v>
      </c>
      <c r="F151" s="25">
        <f ca="1">CCB_Merrente[[#This Row],[Lending rate, corporate sector]]-CCB_Merrente[[#This Row],[Danmarks Nationalbank''s monetary policy rate]]</f>
        <v>2.0369999999999999</v>
      </c>
      <c r="G151" s="25">
        <f t="shared" ca="1" si="4"/>
        <v>5.0783333333333331</v>
      </c>
      <c r="H151" s="25">
        <f t="shared" ca="1" si="5"/>
        <v>1.5813333333333333</v>
      </c>
    </row>
    <row r="152" spans="1:8" x14ac:dyDescent="0.25">
      <c r="A152" s="10">
        <v>42035</v>
      </c>
      <c r="B152" s="51">
        <v>-0.16428571428571428</v>
      </c>
      <c r="C152" s="51">
        <v>4.9189999999999996</v>
      </c>
      <c r="D152" s="51">
        <v>1.502</v>
      </c>
      <c r="E152" s="25">
        <f ca="1">CCB_Merrente[[#This Row],[Lending rate, households]]-CCB_Merrente[[#This Row],[Danmarks Nationalbank''s monetary policy rate]]</f>
        <v>5.0832857142857142</v>
      </c>
      <c r="F152" s="25">
        <f ca="1">CCB_Merrente[[#This Row],[Lending rate, corporate sector]]-CCB_Merrente[[#This Row],[Danmarks Nationalbank''s monetary policy rate]]</f>
        <v>1.6662857142857144</v>
      </c>
      <c r="G152" s="25">
        <f t="shared" ca="1" si="4"/>
        <v>4.9404285714285718</v>
      </c>
      <c r="H152" s="25">
        <f t="shared" ca="1" si="5"/>
        <v>1.6334285714285715</v>
      </c>
    </row>
    <row r="153" spans="1:8" x14ac:dyDescent="0.25">
      <c r="A153" s="10">
        <v>42063</v>
      </c>
      <c r="B153" s="51">
        <v>-0.7</v>
      </c>
      <c r="C153" s="51">
        <v>5.0380000000000003</v>
      </c>
      <c r="D153" s="51">
        <v>1.1100000000000001</v>
      </c>
      <c r="E153" s="25">
        <f ca="1">CCB_Merrente[[#This Row],[Lending rate, households]]-CCB_Merrente[[#This Row],[Danmarks Nationalbank''s monetary policy rate]]</f>
        <v>5.7380000000000004</v>
      </c>
      <c r="F153" s="25">
        <f ca="1">CCB_Merrente[[#This Row],[Lending rate, corporate sector]]-CCB_Merrente[[#This Row],[Danmarks Nationalbank''s monetary policy rate]]</f>
        <v>1.81</v>
      </c>
      <c r="G153" s="25">
        <f t="shared" ca="1" si="4"/>
        <v>5.0020952380952375</v>
      </c>
      <c r="H153" s="25">
        <f t="shared" ca="1" si="5"/>
        <v>1.8377619047619049</v>
      </c>
    </row>
    <row r="154" spans="1:8" x14ac:dyDescent="0.25">
      <c r="A154" s="10">
        <v>42094</v>
      </c>
      <c r="B154" s="51">
        <v>-0.75</v>
      </c>
      <c r="C154" s="51">
        <v>3.7970000000000002</v>
      </c>
      <c r="D154" s="51">
        <v>1.7050000000000001</v>
      </c>
      <c r="E154" s="25">
        <f ca="1">CCB_Merrente[[#This Row],[Lending rate, households]]-CCB_Merrente[[#This Row],[Danmarks Nationalbank''s monetary policy rate]]</f>
        <v>4.5470000000000006</v>
      </c>
      <c r="F154" s="25">
        <f ca="1">CCB_Merrente[[#This Row],[Lending rate, corporate sector]]-CCB_Merrente[[#This Row],[Danmarks Nationalbank''s monetary policy rate]]</f>
        <v>2.4550000000000001</v>
      </c>
      <c r="G154" s="25">
        <f t="shared" ca="1" si="4"/>
        <v>5.1227619047619051</v>
      </c>
      <c r="H154" s="25">
        <f t="shared" ca="1" si="5"/>
        <v>1.977095238095238</v>
      </c>
    </row>
    <row r="155" spans="1:8" x14ac:dyDescent="0.25">
      <c r="A155" s="10">
        <v>42124</v>
      </c>
      <c r="B155" s="51">
        <v>-0.75</v>
      </c>
      <c r="C155" s="51">
        <v>4.6440000000000001</v>
      </c>
      <c r="D155" s="51">
        <v>1.21</v>
      </c>
      <c r="E155" s="25">
        <f ca="1">CCB_Merrente[[#This Row],[Lending rate, households]]-CCB_Merrente[[#This Row],[Danmarks Nationalbank''s monetary policy rate]]</f>
        <v>5.3940000000000001</v>
      </c>
      <c r="F155" s="25">
        <f ca="1">CCB_Merrente[[#This Row],[Lending rate, corporate sector]]-CCB_Merrente[[#This Row],[Danmarks Nationalbank''s monetary policy rate]]</f>
        <v>1.96</v>
      </c>
      <c r="G155" s="25">
        <f t="shared" ca="1" si="4"/>
        <v>5.2263333333333337</v>
      </c>
      <c r="H155" s="25">
        <f t="shared" ca="1" si="5"/>
        <v>2.0750000000000002</v>
      </c>
    </row>
    <row r="156" spans="1:8" x14ac:dyDescent="0.25">
      <c r="A156" s="10">
        <v>42155</v>
      </c>
      <c r="B156" s="51">
        <v>-0.75</v>
      </c>
      <c r="C156" s="51">
        <v>4.7130000000000001</v>
      </c>
      <c r="D156" s="51">
        <v>1.859</v>
      </c>
      <c r="E156" s="25">
        <f ca="1">CCB_Merrente[[#This Row],[Lending rate, households]]-CCB_Merrente[[#This Row],[Danmarks Nationalbank''s monetary policy rate]]</f>
        <v>5.4630000000000001</v>
      </c>
      <c r="F156" s="25">
        <f ca="1">CCB_Merrente[[#This Row],[Lending rate, corporate sector]]-CCB_Merrente[[#This Row],[Danmarks Nationalbank''s monetary policy rate]]</f>
        <v>2.609</v>
      </c>
      <c r="G156" s="25">
        <f t="shared" ca="1" si="4"/>
        <v>5.1346666666666669</v>
      </c>
      <c r="H156" s="25">
        <f t="shared" ca="1" si="5"/>
        <v>2.3413333333333335</v>
      </c>
    </row>
    <row r="157" spans="1:8" x14ac:dyDescent="0.25">
      <c r="A157" s="10">
        <v>42185</v>
      </c>
      <c r="B157" s="51">
        <v>-0.75</v>
      </c>
      <c r="C157" s="51">
        <v>4.3369999999999997</v>
      </c>
      <c r="D157" s="51">
        <v>1.6519999999999999</v>
      </c>
      <c r="E157" s="25">
        <f ca="1">CCB_Merrente[[#This Row],[Lending rate, households]]-CCB_Merrente[[#This Row],[Danmarks Nationalbank''s monetary policy rate]]</f>
        <v>5.0869999999999997</v>
      </c>
      <c r="F157" s="25">
        <f ca="1">CCB_Merrente[[#This Row],[Lending rate, corporate sector]]-CCB_Merrente[[#This Row],[Danmarks Nationalbank''s monetary policy rate]]</f>
        <v>2.4020000000000001</v>
      </c>
      <c r="G157" s="25">
        <f t="shared" ca="1" si="4"/>
        <v>5.3146666666666667</v>
      </c>
      <c r="H157" s="25">
        <f t="shared" ca="1" si="5"/>
        <v>2.3236666666666665</v>
      </c>
    </row>
    <row r="158" spans="1:8" x14ac:dyDescent="0.25">
      <c r="A158" s="10">
        <v>42216</v>
      </c>
      <c r="B158" s="51">
        <v>-0.75</v>
      </c>
      <c r="C158" s="51">
        <v>4.399</v>
      </c>
      <c r="D158" s="51">
        <v>1.6040000000000001</v>
      </c>
      <c r="E158" s="25">
        <f ca="1">CCB_Merrente[[#This Row],[Lending rate, households]]-CCB_Merrente[[#This Row],[Danmarks Nationalbank''s monetary policy rate]]</f>
        <v>5.149</v>
      </c>
      <c r="F158" s="25">
        <f ca="1">CCB_Merrente[[#This Row],[Lending rate, corporate sector]]-CCB_Merrente[[#This Row],[Danmarks Nationalbank''s monetary policy rate]]</f>
        <v>2.3540000000000001</v>
      </c>
      <c r="G158" s="25">
        <f t="shared" ca="1" si="4"/>
        <v>5.2330000000000005</v>
      </c>
      <c r="H158" s="25">
        <f t="shared" ca="1" si="5"/>
        <v>2.4550000000000001</v>
      </c>
    </row>
    <row r="159" spans="1:8" x14ac:dyDescent="0.25">
      <c r="A159" s="10">
        <v>42247</v>
      </c>
      <c r="B159" s="51">
        <v>-0.75</v>
      </c>
      <c r="C159" s="51">
        <v>4.7880000000000003</v>
      </c>
      <c r="D159" s="51">
        <v>1.252</v>
      </c>
      <c r="E159" s="25">
        <f ca="1">CCB_Merrente[[#This Row],[Lending rate, households]]-CCB_Merrente[[#This Row],[Danmarks Nationalbank''s monetary policy rate]]</f>
        <v>5.5380000000000003</v>
      </c>
      <c r="F159" s="25">
        <f ca="1">CCB_Merrente[[#This Row],[Lending rate, corporate sector]]-CCB_Merrente[[#This Row],[Danmarks Nationalbank''s monetary policy rate]]</f>
        <v>2.0019999999999998</v>
      </c>
      <c r="G159" s="25">
        <f t="shared" ca="1" si="4"/>
        <v>5.258</v>
      </c>
      <c r="H159" s="25">
        <f t="shared" ca="1" si="5"/>
        <v>2.2526666666666668</v>
      </c>
    </row>
    <row r="160" spans="1:8" x14ac:dyDescent="0.25">
      <c r="A160" s="10">
        <v>42277</v>
      </c>
      <c r="B160" s="51">
        <v>-0.75</v>
      </c>
      <c r="C160" s="51">
        <v>4.1589999999999998</v>
      </c>
      <c r="D160" s="51">
        <v>1.016</v>
      </c>
      <c r="E160" s="25">
        <f ca="1">CCB_Merrente[[#This Row],[Lending rate, households]]-CCB_Merrente[[#This Row],[Danmarks Nationalbank''s monetary policy rate]]</f>
        <v>4.9089999999999998</v>
      </c>
      <c r="F160" s="25">
        <f ca="1">CCB_Merrente[[#This Row],[Lending rate, corporate sector]]-CCB_Merrente[[#This Row],[Danmarks Nationalbank''s monetary policy rate]]</f>
        <v>1.766</v>
      </c>
      <c r="G160" s="25">
        <f t="shared" ca="1" si="4"/>
        <v>5.198666666666667</v>
      </c>
      <c r="H160" s="25">
        <f t="shared" ca="1" si="5"/>
        <v>2.0406666666666666</v>
      </c>
    </row>
    <row r="161" spans="1:8" x14ac:dyDescent="0.25">
      <c r="A161" s="10">
        <v>42308</v>
      </c>
      <c r="B161" s="51">
        <v>-0.75</v>
      </c>
      <c r="C161" s="51">
        <v>4.6059999999999999</v>
      </c>
      <c r="D161" s="51">
        <v>1.4159999999999999</v>
      </c>
      <c r="E161" s="25">
        <f ca="1">CCB_Merrente[[#This Row],[Lending rate, households]]-CCB_Merrente[[#This Row],[Danmarks Nationalbank''s monetary policy rate]]</f>
        <v>5.3559999999999999</v>
      </c>
      <c r="F161" s="25">
        <f ca="1">CCB_Merrente[[#This Row],[Lending rate, corporate sector]]-CCB_Merrente[[#This Row],[Danmarks Nationalbank''s monetary policy rate]]</f>
        <v>2.1659999999999999</v>
      </c>
      <c r="G161" s="25">
        <f t="shared" ca="1" si="4"/>
        <v>5.2676666666666661</v>
      </c>
      <c r="H161" s="25">
        <f t="shared" ca="1" si="5"/>
        <v>1.9779999999999998</v>
      </c>
    </row>
    <row r="162" spans="1:8" x14ac:dyDescent="0.25">
      <c r="A162" s="10">
        <v>42338</v>
      </c>
      <c r="B162" s="51">
        <v>-0.75</v>
      </c>
      <c r="C162" s="51">
        <v>4.6500000000000004</v>
      </c>
      <c r="D162" s="51">
        <v>1.466</v>
      </c>
      <c r="E162" s="25">
        <f ca="1">CCB_Merrente[[#This Row],[Lending rate, households]]-CCB_Merrente[[#This Row],[Danmarks Nationalbank''s monetary policy rate]]</f>
        <v>5.4</v>
      </c>
      <c r="F162" s="25">
        <f ca="1">CCB_Merrente[[#This Row],[Lending rate, corporate sector]]-CCB_Merrente[[#This Row],[Danmarks Nationalbank''s monetary policy rate]]</f>
        <v>2.2160000000000002</v>
      </c>
      <c r="G162" s="25">
        <f t="shared" ca="1" si="4"/>
        <v>5.2216666666666667</v>
      </c>
      <c r="H162" s="25">
        <f t="shared" ca="1" si="5"/>
        <v>2.0493333333333332</v>
      </c>
    </row>
    <row r="163" spans="1:8" x14ac:dyDescent="0.25">
      <c r="A163" s="10">
        <v>42369</v>
      </c>
      <c r="B163" s="51">
        <v>-0.75</v>
      </c>
      <c r="C163" s="51">
        <v>4.1280000000000001</v>
      </c>
      <c r="D163" s="51">
        <v>1.6220000000000001</v>
      </c>
      <c r="E163" s="25">
        <f ca="1">CCB_Merrente[[#This Row],[Lending rate, households]]-CCB_Merrente[[#This Row],[Danmarks Nationalbank''s monetary policy rate]]</f>
        <v>4.8780000000000001</v>
      </c>
      <c r="F163" s="25">
        <f ca="1">CCB_Merrente[[#This Row],[Lending rate, corporate sector]]-CCB_Merrente[[#This Row],[Danmarks Nationalbank''s monetary policy rate]]</f>
        <v>2.3719999999999999</v>
      </c>
      <c r="G163" s="25">
        <f t="shared" ca="1" si="4"/>
        <v>5.2113333333333332</v>
      </c>
      <c r="H163" s="25">
        <f t="shared" ca="1" si="5"/>
        <v>2.2513333333333332</v>
      </c>
    </row>
    <row r="164" spans="1:8" x14ac:dyDescent="0.25">
      <c r="A164" s="10">
        <v>42400</v>
      </c>
      <c r="B164" s="51">
        <v>-0.67000000000000015</v>
      </c>
      <c r="C164" s="51">
        <v>4.7789999999999999</v>
      </c>
      <c r="D164" s="51">
        <v>1.825</v>
      </c>
      <c r="E164" s="25">
        <f ca="1">CCB_Merrente[[#This Row],[Lending rate, households]]-CCB_Merrente[[#This Row],[Danmarks Nationalbank''s monetary policy rate]]</f>
        <v>5.4489999999999998</v>
      </c>
      <c r="F164" s="25">
        <f ca="1">CCB_Merrente[[#This Row],[Lending rate, corporate sector]]-CCB_Merrente[[#This Row],[Danmarks Nationalbank''s monetary policy rate]]</f>
        <v>2.4950000000000001</v>
      </c>
      <c r="G164" s="25">
        <f t="shared" ca="1" si="4"/>
        <v>5.2423333333333337</v>
      </c>
      <c r="H164" s="25">
        <f t="shared" ca="1" si="5"/>
        <v>2.3610000000000002</v>
      </c>
    </row>
    <row r="165" spans="1:8" x14ac:dyDescent="0.25">
      <c r="A165" s="10">
        <v>42429</v>
      </c>
      <c r="B165" s="51">
        <v>-0.65000000000000013</v>
      </c>
      <c r="C165" s="51">
        <v>4.3470000000000004</v>
      </c>
      <c r="D165" s="51">
        <v>1.476</v>
      </c>
      <c r="E165" s="25">
        <f ca="1">CCB_Merrente[[#This Row],[Lending rate, households]]-CCB_Merrente[[#This Row],[Danmarks Nationalbank''s monetary policy rate]]</f>
        <v>4.9970000000000008</v>
      </c>
      <c r="F165" s="25">
        <f ca="1">CCB_Merrente[[#This Row],[Lending rate, corporate sector]]-CCB_Merrente[[#This Row],[Danmarks Nationalbank''s monetary policy rate]]</f>
        <v>2.1260000000000003</v>
      </c>
      <c r="G165" s="25">
        <f t="shared" ca="1" si="4"/>
        <v>5.1080000000000005</v>
      </c>
      <c r="H165" s="25">
        <f t="shared" ca="1" si="5"/>
        <v>2.331</v>
      </c>
    </row>
    <row r="166" spans="1:8" x14ac:dyDescent="0.25">
      <c r="A166" s="10">
        <v>42460</v>
      </c>
      <c r="B166" s="51">
        <v>-0.65000000000000013</v>
      </c>
      <c r="C166" s="51">
        <v>3.948</v>
      </c>
      <c r="D166" s="51">
        <v>1.337</v>
      </c>
      <c r="E166" s="25">
        <f ca="1">CCB_Merrente[[#This Row],[Lending rate, households]]-CCB_Merrente[[#This Row],[Danmarks Nationalbank''s monetary policy rate]]</f>
        <v>4.5979999999999999</v>
      </c>
      <c r="F166" s="25">
        <f ca="1">CCB_Merrente[[#This Row],[Lending rate, corporate sector]]-CCB_Merrente[[#This Row],[Danmarks Nationalbank''s monetary policy rate]]</f>
        <v>1.9870000000000001</v>
      </c>
      <c r="G166" s="25">
        <f t="shared" ca="1" si="4"/>
        <v>5.0146666666666668</v>
      </c>
      <c r="H166" s="25">
        <f t="shared" ca="1" si="5"/>
        <v>2.202666666666667</v>
      </c>
    </row>
    <row r="167" spans="1:8" x14ac:dyDescent="0.25">
      <c r="A167" s="10">
        <v>42490</v>
      </c>
      <c r="B167" s="51">
        <v>-0.65000000000000013</v>
      </c>
      <c r="C167" s="51">
        <v>4.6040000000000001</v>
      </c>
      <c r="D167" s="51">
        <v>1.4159999999999999</v>
      </c>
      <c r="E167" s="25">
        <f ca="1">CCB_Merrente[[#This Row],[Lending rate, households]]-CCB_Merrente[[#This Row],[Danmarks Nationalbank''s monetary policy rate]]</f>
        <v>5.2540000000000004</v>
      </c>
      <c r="F167" s="25">
        <f ca="1">CCB_Merrente[[#This Row],[Lending rate, corporate sector]]-CCB_Merrente[[#This Row],[Danmarks Nationalbank''s monetary policy rate]]</f>
        <v>2.0659999999999998</v>
      </c>
      <c r="G167" s="25">
        <f t="shared" ca="1" si="4"/>
        <v>4.9496666666666664</v>
      </c>
      <c r="H167" s="25">
        <f t="shared" ca="1" si="5"/>
        <v>2.0596666666666668</v>
      </c>
    </row>
    <row r="168" spans="1:8" x14ac:dyDescent="0.25">
      <c r="A168" s="10">
        <v>42521</v>
      </c>
      <c r="B168" s="51">
        <v>-0.65000000000000013</v>
      </c>
      <c r="C168" s="51">
        <v>4.2249999999999996</v>
      </c>
      <c r="D168" s="51">
        <v>1.042</v>
      </c>
      <c r="E168" s="25">
        <f ca="1">CCB_Merrente[[#This Row],[Lending rate, households]]-CCB_Merrente[[#This Row],[Danmarks Nationalbank''s monetary policy rate]]</f>
        <v>4.875</v>
      </c>
      <c r="F168" s="25">
        <f ca="1">CCB_Merrente[[#This Row],[Lending rate, corporate sector]]-CCB_Merrente[[#This Row],[Danmarks Nationalbank''s monetary policy rate]]</f>
        <v>1.6920000000000002</v>
      </c>
      <c r="G168" s="25">
        <f t="shared" ca="1" si="4"/>
        <v>4.9089999999999998</v>
      </c>
      <c r="H168" s="25">
        <f t="shared" ca="1" si="5"/>
        <v>1.915</v>
      </c>
    </row>
    <row r="169" spans="1:8" x14ac:dyDescent="0.25">
      <c r="A169" s="10">
        <v>42551</v>
      </c>
      <c r="B169" s="51">
        <v>-0.65000000000000024</v>
      </c>
      <c r="C169" s="51">
        <v>3.85</v>
      </c>
      <c r="D169" s="51">
        <v>1.119</v>
      </c>
      <c r="E169" s="25">
        <f ca="1">CCB_Merrente[[#This Row],[Lending rate, households]]-CCB_Merrente[[#This Row],[Danmarks Nationalbank''s monetary policy rate]]</f>
        <v>4.5</v>
      </c>
      <c r="F169" s="25">
        <f ca="1">CCB_Merrente[[#This Row],[Lending rate, corporate sector]]-CCB_Merrente[[#This Row],[Danmarks Nationalbank''s monetary policy rate]]</f>
        <v>1.7690000000000001</v>
      </c>
      <c r="G169" s="25">
        <f t="shared" ca="1" si="4"/>
        <v>4.8763333333333341</v>
      </c>
      <c r="H169" s="25">
        <f t="shared" ca="1" si="5"/>
        <v>1.8423333333333334</v>
      </c>
    </row>
    <row r="170" spans="1:8" x14ac:dyDescent="0.25">
      <c r="A170" s="10">
        <v>42582</v>
      </c>
      <c r="B170" s="51">
        <v>-0.65000000000000013</v>
      </c>
      <c r="C170" s="51">
        <v>4.109</v>
      </c>
      <c r="D170" s="51">
        <v>1.53</v>
      </c>
      <c r="E170" s="25">
        <f ca="1">CCB_Merrente[[#This Row],[Lending rate, households]]-CCB_Merrente[[#This Row],[Danmarks Nationalbank''s monetary policy rate]]</f>
        <v>4.7590000000000003</v>
      </c>
      <c r="F170" s="25">
        <f ca="1">CCB_Merrente[[#This Row],[Lending rate, corporate sector]]-CCB_Merrente[[#This Row],[Danmarks Nationalbank''s monetary policy rate]]</f>
        <v>2.1800000000000002</v>
      </c>
      <c r="G170" s="25">
        <f t="shared" ca="1" si="4"/>
        <v>4.7113333333333332</v>
      </c>
      <c r="H170" s="25">
        <f t="shared" ca="1" si="5"/>
        <v>1.8803333333333334</v>
      </c>
    </row>
    <row r="171" spans="1:8" x14ac:dyDescent="0.25">
      <c r="A171" s="10">
        <v>42613</v>
      </c>
      <c r="B171" s="51">
        <v>-0.65000000000000024</v>
      </c>
      <c r="C171" s="51">
        <v>4.069</v>
      </c>
      <c r="D171" s="51">
        <v>1.1220000000000001</v>
      </c>
      <c r="E171" s="25">
        <f ca="1">CCB_Merrente[[#This Row],[Lending rate, households]]-CCB_Merrente[[#This Row],[Danmarks Nationalbank''s monetary policy rate]]</f>
        <v>4.7190000000000003</v>
      </c>
      <c r="F171" s="25">
        <f ca="1">CCB_Merrente[[#This Row],[Lending rate, corporate sector]]-CCB_Merrente[[#This Row],[Danmarks Nationalbank''s monetary policy rate]]</f>
        <v>1.7720000000000002</v>
      </c>
      <c r="G171" s="25">
        <f t="shared" ca="1" si="4"/>
        <v>4.6593333333333335</v>
      </c>
      <c r="H171" s="25">
        <f t="shared" ca="1" si="5"/>
        <v>1.907</v>
      </c>
    </row>
    <row r="172" spans="1:8" x14ac:dyDescent="0.25">
      <c r="A172" s="10">
        <v>42643</v>
      </c>
      <c r="B172" s="51">
        <v>-0.65000000000000024</v>
      </c>
      <c r="C172" s="51">
        <v>3.4550000000000001</v>
      </c>
      <c r="D172" s="51">
        <v>1.125</v>
      </c>
      <c r="E172" s="25">
        <f ca="1">CCB_Merrente[[#This Row],[Lending rate, households]]-CCB_Merrente[[#This Row],[Danmarks Nationalbank''s monetary policy rate]]</f>
        <v>4.1050000000000004</v>
      </c>
      <c r="F172" s="25">
        <f ca="1">CCB_Merrente[[#This Row],[Lending rate, corporate sector]]-CCB_Merrente[[#This Row],[Danmarks Nationalbank''s monetary policy rate]]</f>
        <v>1.7750000000000004</v>
      </c>
      <c r="G172" s="25">
        <f t="shared" ca="1" si="4"/>
        <v>4.5276666666666676</v>
      </c>
      <c r="H172" s="25">
        <f t="shared" ca="1" si="5"/>
        <v>1.909</v>
      </c>
    </row>
    <row r="173" spans="1:8" x14ac:dyDescent="0.25">
      <c r="A173" s="10">
        <v>42674</v>
      </c>
      <c r="B173" s="51">
        <v>-0.65000000000000013</v>
      </c>
      <c r="C173" s="51">
        <v>3.9060000000000001</v>
      </c>
      <c r="D173" s="51">
        <v>1.2669999999999999</v>
      </c>
      <c r="E173" s="25">
        <f ca="1">CCB_Merrente[[#This Row],[Lending rate, households]]-CCB_Merrente[[#This Row],[Danmarks Nationalbank''s monetary policy rate]]</f>
        <v>4.556</v>
      </c>
      <c r="F173" s="25">
        <f ca="1">CCB_Merrente[[#This Row],[Lending rate, corporate sector]]-CCB_Merrente[[#This Row],[Danmarks Nationalbank''s monetary policy rate]]</f>
        <v>1.917</v>
      </c>
      <c r="G173" s="25">
        <f t="shared" ca="1" si="4"/>
        <v>4.4600000000000009</v>
      </c>
      <c r="H173" s="25">
        <f t="shared" ca="1" si="5"/>
        <v>1.8213333333333335</v>
      </c>
    </row>
    <row r="174" spans="1:8" x14ac:dyDescent="0.25">
      <c r="A174" s="10">
        <v>42704</v>
      </c>
      <c r="B174" s="51">
        <v>-0.65000000000000024</v>
      </c>
      <c r="C174" s="51">
        <v>3.99</v>
      </c>
      <c r="D174" s="51">
        <v>0.91600000000000004</v>
      </c>
      <c r="E174" s="25">
        <f ca="1">CCB_Merrente[[#This Row],[Lending rate, households]]-CCB_Merrente[[#This Row],[Danmarks Nationalbank''s monetary policy rate]]</f>
        <v>4.6400000000000006</v>
      </c>
      <c r="F174" s="25">
        <f ca="1">CCB_Merrente[[#This Row],[Lending rate, corporate sector]]-CCB_Merrente[[#This Row],[Danmarks Nationalbank''s monetary policy rate]]</f>
        <v>1.5660000000000003</v>
      </c>
      <c r="G174" s="25">
        <f t="shared" ca="1" si="4"/>
        <v>4.4336666666666673</v>
      </c>
      <c r="H174" s="25">
        <f t="shared" ca="1" si="5"/>
        <v>1.752666666666667</v>
      </c>
    </row>
    <row r="175" spans="1:8" x14ac:dyDescent="0.25">
      <c r="A175" s="10">
        <v>42735</v>
      </c>
      <c r="B175" s="51">
        <v>-0.65000000000000013</v>
      </c>
      <c r="C175" s="51">
        <v>3.4020000000000001</v>
      </c>
      <c r="D175" s="51">
        <v>1.5349999999999999</v>
      </c>
      <c r="E175" s="25">
        <f ca="1">CCB_Merrente[[#This Row],[Lending rate, households]]-CCB_Merrente[[#This Row],[Danmarks Nationalbank''s monetary policy rate]]</f>
        <v>4.0520000000000005</v>
      </c>
      <c r="F175" s="25">
        <f ca="1">CCB_Merrente[[#This Row],[Lending rate, corporate sector]]-CCB_Merrente[[#This Row],[Danmarks Nationalbank''s monetary policy rate]]</f>
        <v>2.1850000000000001</v>
      </c>
      <c r="G175" s="25">
        <f t="shared" ca="1" si="4"/>
        <v>4.4160000000000004</v>
      </c>
      <c r="H175" s="25">
        <f t="shared" ca="1" si="5"/>
        <v>1.8893333333333338</v>
      </c>
    </row>
    <row r="176" spans="1:8" x14ac:dyDescent="0.25">
      <c r="A176" s="10">
        <v>42766</v>
      </c>
      <c r="B176" s="51">
        <v>-0.65000000000000024</v>
      </c>
      <c r="C176" s="51">
        <v>4.0449999999999999</v>
      </c>
      <c r="D176" s="51">
        <v>1.3140000000000001</v>
      </c>
      <c r="E176" s="25">
        <f ca="1">CCB_Merrente[[#This Row],[Lending rate, households]]-CCB_Merrente[[#This Row],[Danmarks Nationalbank''s monetary policy rate]]</f>
        <v>4.6950000000000003</v>
      </c>
      <c r="F176" s="25">
        <f ca="1">CCB_Merrente[[#This Row],[Lending rate, corporate sector]]-CCB_Merrente[[#This Row],[Danmarks Nationalbank''s monetary policy rate]]</f>
        <v>1.9640000000000004</v>
      </c>
      <c r="G176" s="25">
        <f t="shared" ca="1" si="4"/>
        <v>4.4623333333333335</v>
      </c>
      <c r="H176" s="25">
        <f t="shared" ca="1" si="5"/>
        <v>1.9050000000000002</v>
      </c>
    </row>
    <row r="177" spans="1:8" x14ac:dyDescent="0.25">
      <c r="A177" s="10">
        <v>42794</v>
      </c>
      <c r="B177" s="51">
        <v>-0.65000000000000013</v>
      </c>
      <c r="C177" s="51">
        <v>4.0730000000000004</v>
      </c>
      <c r="D177" s="51">
        <v>1.107</v>
      </c>
      <c r="E177" s="25">
        <f ca="1">CCB_Merrente[[#This Row],[Lending rate, households]]-CCB_Merrente[[#This Row],[Danmarks Nationalbank''s monetary policy rate]]</f>
        <v>4.7230000000000008</v>
      </c>
      <c r="F177" s="25">
        <f ca="1">CCB_Merrente[[#This Row],[Lending rate, corporate sector]]-CCB_Merrente[[#This Row],[Danmarks Nationalbank''s monetary policy rate]]</f>
        <v>1.7570000000000001</v>
      </c>
      <c r="G177" s="25">
        <f t="shared" ca="1" si="4"/>
        <v>4.49</v>
      </c>
      <c r="H177" s="25">
        <f t="shared" ca="1" si="5"/>
        <v>1.9686666666666668</v>
      </c>
    </row>
    <row r="178" spans="1:8" x14ac:dyDescent="0.25">
      <c r="A178" s="10">
        <v>42825</v>
      </c>
      <c r="B178" s="51">
        <v>-0.65000000000000024</v>
      </c>
      <c r="C178" s="51">
        <v>3.4180000000000001</v>
      </c>
      <c r="D178" s="51">
        <v>1.107</v>
      </c>
      <c r="E178" s="25">
        <f ca="1">CCB_Merrente[[#This Row],[Lending rate, households]]-CCB_Merrente[[#This Row],[Danmarks Nationalbank''s monetary policy rate]]</f>
        <v>4.0680000000000005</v>
      </c>
      <c r="F178" s="25">
        <f ca="1">CCB_Merrente[[#This Row],[Lending rate, corporate sector]]-CCB_Merrente[[#This Row],[Danmarks Nationalbank''s monetary policy rate]]</f>
        <v>1.7570000000000001</v>
      </c>
      <c r="G178" s="25">
        <f t="shared" ca="1" si="4"/>
        <v>4.4953333333333338</v>
      </c>
      <c r="H178" s="25">
        <f t="shared" ca="1" si="5"/>
        <v>1.8260000000000003</v>
      </c>
    </row>
    <row r="179" spans="1:8" x14ac:dyDescent="0.25">
      <c r="A179" s="10">
        <v>42855</v>
      </c>
      <c r="B179" s="51">
        <v>-0.65000000000000013</v>
      </c>
      <c r="C179" s="51">
        <v>3.952</v>
      </c>
      <c r="D179" s="51">
        <v>0.96299999999999997</v>
      </c>
      <c r="E179" s="25">
        <f ca="1">CCB_Merrente[[#This Row],[Lending rate, households]]-CCB_Merrente[[#This Row],[Danmarks Nationalbank''s monetary policy rate]]</f>
        <v>4.6020000000000003</v>
      </c>
      <c r="F179" s="25">
        <f ca="1">CCB_Merrente[[#This Row],[Lending rate, corporate sector]]-CCB_Merrente[[#This Row],[Danmarks Nationalbank''s monetary policy rate]]</f>
        <v>1.613</v>
      </c>
      <c r="G179" s="25">
        <f t="shared" ca="1" si="4"/>
        <v>4.4643333333333333</v>
      </c>
      <c r="H179" s="25">
        <f t="shared" ca="1" si="5"/>
        <v>1.7090000000000003</v>
      </c>
    </row>
    <row r="180" spans="1:8" x14ac:dyDescent="0.25">
      <c r="A180" s="10">
        <v>42886</v>
      </c>
      <c r="B180" s="51">
        <v>-0.65000000000000013</v>
      </c>
      <c r="C180" s="51">
        <v>3.94</v>
      </c>
      <c r="D180" s="51">
        <v>0.88500000000000001</v>
      </c>
      <c r="E180" s="25">
        <f ca="1">CCB_Merrente[[#This Row],[Lending rate, households]]-CCB_Merrente[[#This Row],[Danmarks Nationalbank''s monetary policy rate]]</f>
        <v>4.59</v>
      </c>
      <c r="F180" s="25">
        <f ca="1">CCB_Merrente[[#This Row],[Lending rate, corporate sector]]-CCB_Merrente[[#This Row],[Danmarks Nationalbank''s monetary policy rate]]</f>
        <v>1.5350000000000001</v>
      </c>
      <c r="G180" s="25">
        <f t="shared" ca="1" si="4"/>
        <v>4.4200000000000008</v>
      </c>
      <c r="H180" s="25">
        <f t="shared" ca="1" si="5"/>
        <v>1.635</v>
      </c>
    </row>
    <row r="181" spans="1:8" x14ac:dyDescent="0.25">
      <c r="A181" s="10">
        <v>42916</v>
      </c>
      <c r="B181" s="51">
        <v>-0.65000000000000013</v>
      </c>
      <c r="C181" s="51">
        <v>3.7189999999999999</v>
      </c>
      <c r="D181" s="51">
        <v>1.08</v>
      </c>
      <c r="E181" s="25">
        <f ca="1">CCB_Merrente[[#This Row],[Lending rate, households]]-CCB_Merrente[[#This Row],[Danmarks Nationalbank''s monetary policy rate]]</f>
        <v>4.3689999999999998</v>
      </c>
      <c r="F181" s="25">
        <f ca="1">CCB_Merrente[[#This Row],[Lending rate, corporate sector]]-CCB_Merrente[[#This Row],[Danmarks Nationalbank''s monetary policy rate]]</f>
        <v>1.7300000000000002</v>
      </c>
      <c r="G181" s="25">
        <f t="shared" ca="1" si="4"/>
        <v>4.5203333333333333</v>
      </c>
      <c r="H181" s="25">
        <f t="shared" ca="1" si="5"/>
        <v>1.6260000000000001</v>
      </c>
    </row>
    <row r="182" spans="1:8" x14ac:dyDescent="0.25">
      <c r="A182" s="10">
        <v>42947</v>
      </c>
      <c r="B182" s="51">
        <v>-0.65000000000000013</v>
      </c>
      <c r="C182" s="51">
        <v>3.9009999999999998</v>
      </c>
      <c r="D182" s="51">
        <v>1.3129999999999999</v>
      </c>
      <c r="E182" s="25">
        <f ca="1">CCB_Merrente[[#This Row],[Lending rate, households]]-CCB_Merrente[[#This Row],[Danmarks Nationalbank''s monetary policy rate]]</f>
        <v>4.5510000000000002</v>
      </c>
      <c r="F182" s="25">
        <f ca="1">CCB_Merrente[[#This Row],[Lending rate, corporate sector]]-CCB_Merrente[[#This Row],[Danmarks Nationalbank''s monetary policy rate]]</f>
        <v>1.9630000000000001</v>
      </c>
      <c r="G182" s="25">
        <f t="shared" ca="1" si="4"/>
        <v>4.503333333333333</v>
      </c>
      <c r="H182" s="25">
        <f t="shared" ca="1" si="5"/>
        <v>1.7426666666666668</v>
      </c>
    </row>
    <row r="183" spans="1:8" x14ac:dyDescent="0.25">
      <c r="A183" s="10">
        <v>42978</v>
      </c>
      <c r="B183" s="51">
        <v>-0.65000000000000024</v>
      </c>
      <c r="C183" s="51">
        <v>3.7749999999999999</v>
      </c>
      <c r="D183" s="51">
        <v>0.57899999999999996</v>
      </c>
      <c r="E183" s="25">
        <f ca="1">CCB_Merrente[[#This Row],[Lending rate, households]]-CCB_Merrente[[#This Row],[Danmarks Nationalbank''s monetary policy rate]]</f>
        <v>4.4249999999999998</v>
      </c>
      <c r="F183" s="25">
        <f ca="1">CCB_Merrente[[#This Row],[Lending rate, corporate sector]]-CCB_Merrente[[#This Row],[Danmarks Nationalbank''s monetary policy rate]]</f>
        <v>1.2290000000000001</v>
      </c>
      <c r="G183" s="25">
        <f t="shared" ca="1" si="4"/>
        <v>4.4483333333333333</v>
      </c>
      <c r="H183" s="25">
        <f t="shared" ca="1" si="5"/>
        <v>1.6406666666666669</v>
      </c>
    </row>
    <row r="184" spans="1:8" x14ac:dyDescent="0.25">
      <c r="A184" s="10">
        <v>43008</v>
      </c>
      <c r="B184" s="51">
        <v>-0.65000000000000013</v>
      </c>
      <c r="C184" s="51">
        <v>3.45</v>
      </c>
      <c r="D184" s="51">
        <v>0.92800000000000005</v>
      </c>
      <c r="E184" s="25">
        <f ca="1">CCB_Merrente[[#This Row],[Lending rate, households]]-CCB_Merrente[[#This Row],[Danmarks Nationalbank''s monetary policy rate]]</f>
        <v>4.1000000000000005</v>
      </c>
      <c r="F184" s="25">
        <f ca="1">CCB_Merrente[[#This Row],[Lending rate, corporate sector]]-CCB_Merrente[[#This Row],[Danmarks Nationalbank''s monetary policy rate]]</f>
        <v>1.5780000000000003</v>
      </c>
      <c r="G184" s="25">
        <f t="shared" ca="1" si="4"/>
        <v>4.3586666666666671</v>
      </c>
      <c r="H184" s="25">
        <f t="shared" ca="1" si="5"/>
        <v>1.59</v>
      </c>
    </row>
    <row r="185" spans="1:8" x14ac:dyDescent="0.25">
      <c r="A185" s="10">
        <v>43039</v>
      </c>
      <c r="B185" s="51">
        <v>-0.65000000000000024</v>
      </c>
      <c r="C185" s="51">
        <v>3.819</v>
      </c>
      <c r="D185" s="51">
        <v>1.3080000000000001</v>
      </c>
      <c r="E185" s="25">
        <f ca="1">CCB_Merrente[[#This Row],[Lending rate, households]]-CCB_Merrente[[#This Row],[Danmarks Nationalbank''s monetary policy rate]]</f>
        <v>4.4690000000000003</v>
      </c>
      <c r="F185" s="25">
        <f ca="1">CCB_Merrente[[#This Row],[Lending rate, corporate sector]]-CCB_Merrente[[#This Row],[Danmarks Nationalbank''s monetary policy rate]]</f>
        <v>1.9580000000000002</v>
      </c>
      <c r="G185" s="25">
        <f t="shared" ca="1" si="4"/>
        <v>4.3313333333333333</v>
      </c>
      <c r="H185" s="25">
        <f t="shared" ca="1" si="5"/>
        <v>1.5883333333333336</v>
      </c>
    </row>
    <row r="186" spans="1:8" x14ac:dyDescent="0.25">
      <c r="A186" s="10">
        <v>43069</v>
      </c>
      <c r="B186" s="51">
        <v>-0.65000000000000024</v>
      </c>
      <c r="C186" s="51">
        <v>3.9220000000000002</v>
      </c>
      <c r="D186" s="51">
        <v>1.079</v>
      </c>
      <c r="E186" s="25">
        <f ca="1">CCB_Merrente[[#This Row],[Lending rate, households]]-CCB_Merrente[[#This Row],[Danmarks Nationalbank''s monetary policy rate]]</f>
        <v>4.5720000000000001</v>
      </c>
      <c r="F186" s="25">
        <f ca="1">CCB_Merrente[[#This Row],[Lending rate, corporate sector]]-CCB_Merrente[[#This Row],[Danmarks Nationalbank''s monetary policy rate]]</f>
        <v>1.7290000000000001</v>
      </c>
      <c r="G186" s="25">
        <f t="shared" ca="1" si="4"/>
        <v>4.3803333333333336</v>
      </c>
      <c r="H186" s="25">
        <f t="shared" ca="1" si="5"/>
        <v>1.7550000000000001</v>
      </c>
    </row>
    <row r="187" spans="1:8" x14ac:dyDescent="0.25">
      <c r="A187" s="10">
        <v>43100</v>
      </c>
      <c r="B187" s="51">
        <v>-0.65000000000000013</v>
      </c>
      <c r="C187" s="51">
        <v>3.1880000000000002</v>
      </c>
      <c r="D187" s="51">
        <v>1.264</v>
      </c>
      <c r="E187" s="25">
        <f ca="1">CCB_Merrente[[#This Row],[Lending rate, households]]-CCB_Merrente[[#This Row],[Danmarks Nationalbank''s monetary policy rate]]</f>
        <v>3.8380000000000001</v>
      </c>
      <c r="F187" s="25">
        <f ca="1">CCB_Merrente[[#This Row],[Lending rate, corporate sector]]-CCB_Merrente[[#This Row],[Danmarks Nationalbank''s monetary policy rate]]</f>
        <v>1.9140000000000001</v>
      </c>
      <c r="G187" s="25">
        <f t="shared" ca="1" si="4"/>
        <v>4.2930000000000001</v>
      </c>
      <c r="H187" s="25">
        <f t="shared" ca="1" si="5"/>
        <v>1.8670000000000002</v>
      </c>
    </row>
    <row r="188" spans="1:8" x14ac:dyDescent="0.25">
      <c r="A188" s="10">
        <v>43131</v>
      </c>
      <c r="B188" s="51">
        <v>-0.65000000000000024</v>
      </c>
      <c r="C188" s="51">
        <v>3.6819999999999999</v>
      </c>
      <c r="D188" s="51">
        <v>1.5669999999999999</v>
      </c>
      <c r="E188" s="25">
        <f ca="1">CCB_Merrente[[#This Row],[Lending rate, households]]-CCB_Merrente[[#This Row],[Danmarks Nationalbank''s monetary policy rate]]</f>
        <v>4.3319999999999999</v>
      </c>
      <c r="F188" s="25">
        <f ca="1">CCB_Merrente[[#This Row],[Lending rate, corporate sector]]-CCB_Merrente[[#This Row],[Danmarks Nationalbank''s monetary policy rate]]</f>
        <v>2.2170000000000001</v>
      </c>
      <c r="G188" s="25">
        <f t="shared" ca="1" si="4"/>
        <v>4.2473333333333336</v>
      </c>
      <c r="H188" s="25">
        <f t="shared" ca="1" si="5"/>
        <v>1.9533333333333334</v>
      </c>
    </row>
    <row r="189" spans="1:8" x14ac:dyDescent="0.25">
      <c r="A189" s="10">
        <v>43159</v>
      </c>
      <c r="B189" s="51">
        <v>-0.65000000000000013</v>
      </c>
      <c r="C189" s="51">
        <v>3.2269999999999999</v>
      </c>
      <c r="D189" s="51">
        <v>1.1759999999999999</v>
      </c>
      <c r="E189" s="25">
        <f ca="1">CCB_Merrente[[#This Row],[Lending rate, households]]-CCB_Merrente[[#This Row],[Danmarks Nationalbank''s monetary policy rate]]</f>
        <v>3.8769999999999998</v>
      </c>
      <c r="F189" s="25">
        <f ca="1">CCB_Merrente[[#This Row],[Lending rate, corporate sector]]-CCB_Merrente[[#This Row],[Danmarks Nationalbank''s monetary policy rate]]</f>
        <v>1.8260000000000001</v>
      </c>
      <c r="G189" s="25">
        <f t="shared" ca="1" si="4"/>
        <v>4.0156666666666672</v>
      </c>
      <c r="H189" s="25">
        <f t="shared" ca="1" si="5"/>
        <v>1.9856666666666669</v>
      </c>
    </row>
    <row r="190" spans="1:8" x14ac:dyDescent="0.25">
      <c r="A190" s="10">
        <v>43190</v>
      </c>
      <c r="B190" s="51">
        <v>-0.65000000000000013</v>
      </c>
      <c r="C190" s="51">
        <v>3.1640000000000001</v>
      </c>
      <c r="D190" s="51">
        <v>0.98699999999999999</v>
      </c>
      <c r="E190" s="25">
        <f ca="1">CCB_Merrente[[#This Row],[Lending rate, households]]-CCB_Merrente[[#This Row],[Danmarks Nationalbank''s monetary policy rate]]</f>
        <v>3.8140000000000001</v>
      </c>
      <c r="F190" s="25">
        <f ca="1">CCB_Merrente[[#This Row],[Lending rate, corporate sector]]-CCB_Merrente[[#This Row],[Danmarks Nationalbank''s monetary policy rate]]</f>
        <v>1.637</v>
      </c>
      <c r="G190" s="25">
        <f t="shared" ca="1" si="4"/>
        <v>4.0076666666666663</v>
      </c>
      <c r="H190" s="25">
        <f t="shared" ca="1" si="5"/>
        <v>1.8933333333333333</v>
      </c>
    </row>
    <row r="191" spans="1:8" x14ac:dyDescent="0.25">
      <c r="A191" s="10">
        <v>43220</v>
      </c>
      <c r="B191" s="51">
        <v>-0.65000000000000013</v>
      </c>
      <c r="C191" s="51">
        <v>3.1579999999999999</v>
      </c>
      <c r="D191" s="51">
        <v>0.90800000000000003</v>
      </c>
      <c r="E191" s="25">
        <f ca="1">CCB_Merrente[[#This Row],[Lending rate, households]]-CCB_Merrente[[#This Row],[Danmarks Nationalbank''s monetary policy rate]]</f>
        <v>3.8079999999999998</v>
      </c>
      <c r="F191" s="25">
        <f ca="1">CCB_Merrente[[#This Row],[Lending rate, corporate sector]]-CCB_Merrente[[#This Row],[Danmarks Nationalbank''s monetary policy rate]]</f>
        <v>1.5580000000000003</v>
      </c>
      <c r="G191" s="25">
        <f t="shared" ca="1" si="4"/>
        <v>3.8329999999999997</v>
      </c>
      <c r="H191" s="25">
        <f t="shared" ca="1" si="5"/>
        <v>1.6736666666666669</v>
      </c>
    </row>
    <row r="192" spans="1:8" x14ac:dyDescent="0.25">
      <c r="A192" s="10">
        <v>43251</v>
      </c>
      <c r="B192" s="51">
        <v>-0.65000000000000013</v>
      </c>
      <c r="C192" s="51">
        <v>3.8159999999999998</v>
      </c>
      <c r="D192" s="51">
        <v>0.442</v>
      </c>
      <c r="E192" s="25">
        <f ca="1">CCB_Merrente[[#This Row],[Lending rate, households]]-CCB_Merrente[[#This Row],[Danmarks Nationalbank''s monetary policy rate]]</f>
        <v>4.4660000000000002</v>
      </c>
      <c r="F192" s="25">
        <f ca="1">CCB_Merrente[[#This Row],[Lending rate, corporate sector]]-CCB_Merrente[[#This Row],[Danmarks Nationalbank''s monetary policy rate]]</f>
        <v>1.0920000000000001</v>
      </c>
      <c r="G192" s="25">
        <f t="shared" ca="1" si="4"/>
        <v>4.0293333333333337</v>
      </c>
      <c r="H192" s="25">
        <f t="shared" ca="1" si="5"/>
        <v>1.4290000000000003</v>
      </c>
    </row>
    <row r="193" spans="1:8" x14ac:dyDescent="0.25">
      <c r="A193" s="10">
        <v>43281</v>
      </c>
      <c r="B193" s="51">
        <v>-0.65000000000000013</v>
      </c>
      <c r="C193" s="51">
        <v>3.3820000000000001</v>
      </c>
      <c r="D193" s="51">
        <v>0.77100000000000002</v>
      </c>
      <c r="E193" s="25">
        <f ca="1">CCB_Merrente[[#This Row],[Lending rate, households]]-CCB_Merrente[[#This Row],[Danmarks Nationalbank''s monetary policy rate]]</f>
        <v>4.032</v>
      </c>
      <c r="F193" s="25">
        <f ca="1">CCB_Merrente[[#This Row],[Lending rate, corporate sector]]-CCB_Merrente[[#This Row],[Danmarks Nationalbank''s monetary policy rate]]</f>
        <v>1.4210000000000003</v>
      </c>
      <c r="G193" s="25">
        <f t="shared" ca="1" si="4"/>
        <v>4.1020000000000003</v>
      </c>
      <c r="H193" s="25">
        <f t="shared" ca="1" si="5"/>
        <v>1.3570000000000002</v>
      </c>
    </row>
    <row r="194" spans="1:8" x14ac:dyDescent="0.25">
      <c r="A194" s="10">
        <v>43312</v>
      </c>
      <c r="B194" s="51">
        <v>-0.65000000000000024</v>
      </c>
      <c r="C194" s="51">
        <v>3.69</v>
      </c>
      <c r="D194" s="51">
        <v>0.58499999999999996</v>
      </c>
      <c r="E194" s="25">
        <f ca="1">CCB_Merrente[[#This Row],[Lending rate, households]]-CCB_Merrente[[#This Row],[Danmarks Nationalbank''s monetary policy rate]]</f>
        <v>4.34</v>
      </c>
      <c r="F194" s="25">
        <f ca="1">CCB_Merrente[[#This Row],[Lending rate, corporate sector]]-CCB_Merrente[[#This Row],[Danmarks Nationalbank''s monetary policy rate]]</f>
        <v>1.2350000000000003</v>
      </c>
      <c r="G194" s="25">
        <f t="shared" ca="1" si="4"/>
        <v>4.2793333333333337</v>
      </c>
      <c r="H194" s="25">
        <f t="shared" ca="1" si="5"/>
        <v>1.2493333333333336</v>
      </c>
    </row>
    <row r="195" spans="1:8" x14ac:dyDescent="0.25">
      <c r="A195" s="10">
        <v>43343</v>
      </c>
      <c r="B195" s="51">
        <v>-0.65000000000000024</v>
      </c>
      <c r="C195" s="51">
        <v>3.7480000000000002</v>
      </c>
      <c r="D195" s="51">
        <v>0.54400000000000004</v>
      </c>
      <c r="E195" s="25">
        <f ca="1">CCB_Merrente[[#This Row],[Lending rate, households]]-CCB_Merrente[[#This Row],[Danmarks Nationalbank''s monetary policy rate]]</f>
        <v>4.3980000000000006</v>
      </c>
      <c r="F195" s="25">
        <f ca="1">CCB_Merrente[[#This Row],[Lending rate, corporate sector]]-CCB_Merrente[[#This Row],[Danmarks Nationalbank''s monetary policy rate]]</f>
        <v>1.1940000000000004</v>
      </c>
      <c r="G195" s="25">
        <f t="shared" ca="1" si="4"/>
        <v>4.2566666666666668</v>
      </c>
      <c r="H195" s="25">
        <f t="shared" ca="1" si="5"/>
        <v>1.2833333333333337</v>
      </c>
    </row>
    <row r="196" spans="1:8" x14ac:dyDescent="0.25">
      <c r="A196" s="10">
        <v>43373</v>
      </c>
      <c r="B196" s="51">
        <v>-0.65000000000000013</v>
      </c>
      <c r="C196" s="51">
        <v>3.45</v>
      </c>
      <c r="D196" s="51">
        <v>0.63700000000000001</v>
      </c>
      <c r="E196" s="25">
        <f ca="1">CCB_Merrente[[#This Row],[Lending rate, households]]-CCB_Merrente[[#This Row],[Danmarks Nationalbank''s monetary policy rate]]</f>
        <v>4.1000000000000005</v>
      </c>
      <c r="F196" s="25">
        <f ca="1">CCB_Merrente[[#This Row],[Lending rate, corporate sector]]-CCB_Merrente[[#This Row],[Danmarks Nationalbank''s monetary policy rate]]</f>
        <v>1.2870000000000001</v>
      </c>
      <c r="G196" s="25">
        <f t="shared" ca="1" si="4"/>
        <v>4.2793333333333337</v>
      </c>
      <c r="H196" s="25">
        <f t="shared" ca="1" si="5"/>
        <v>1.238666666666667</v>
      </c>
    </row>
    <row r="197" spans="1:8" x14ac:dyDescent="0.25">
      <c r="A197" s="10">
        <v>43404</v>
      </c>
      <c r="B197" s="51">
        <v>-0.65000000000000024</v>
      </c>
      <c r="C197" s="51">
        <v>3.5750000000000002</v>
      </c>
      <c r="D197" s="51">
        <v>0.47399999999999998</v>
      </c>
      <c r="E197" s="25">
        <f ca="1">CCB_Merrente[[#This Row],[Lending rate, households]]-CCB_Merrente[[#This Row],[Danmarks Nationalbank''s monetary policy rate]]</f>
        <v>4.2250000000000005</v>
      </c>
      <c r="F197" s="25">
        <f ca="1">CCB_Merrente[[#This Row],[Lending rate, corporate sector]]-CCB_Merrente[[#This Row],[Danmarks Nationalbank''s monetary policy rate]]</f>
        <v>1.1240000000000001</v>
      </c>
      <c r="G197" s="25">
        <f t="shared" ca="1" si="4"/>
        <v>4.2410000000000005</v>
      </c>
      <c r="H197" s="25">
        <f t="shared" ca="1" si="5"/>
        <v>1.2016666666666669</v>
      </c>
    </row>
    <row r="198" spans="1:8" x14ac:dyDescent="0.25">
      <c r="A198" s="10">
        <v>43434</v>
      </c>
      <c r="B198" s="51">
        <v>-0.65000000000000024</v>
      </c>
      <c r="C198" s="51">
        <v>3.87</v>
      </c>
      <c r="D198" s="51">
        <v>0.40899999999999997</v>
      </c>
      <c r="E198" s="25">
        <f ca="1">CCB_Merrente[[#This Row],[Lending rate, households]]-CCB_Merrente[[#This Row],[Danmarks Nationalbank''s monetary policy rate]]</f>
        <v>4.5200000000000005</v>
      </c>
      <c r="F198" s="25">
        <f ca="1">CCB_Merrente[[#This Row],[Lending rate, corporate sector]]-CCB_Merrente[[#This Row],[Danmarks Nationalbank''s monetary policy rate]]</f>
        <v>1.0590000000000002</v>
      </c>
      <c r="G198" s="25">
        <f t="shared" ca="1" si="4"/>
        <v>4.2816666666666672</v>
      </c>
      <c r="H198" s="25">
        <f t="shared" ca="1" si="5"/>
        <v>1.156666666666667</v>
      </c>
    </row>
    <row r="199" spans="1:8" x14ac:dyDescent="0.25">
      <c r="A199" s="10">
        <v>43465</v>
      </c>
      <c r="B199" s="51">
        <v>-0.65000000000000013</v>
      </c>
      <c r="C199" s="51">
        <v>3.3039999999999998</v>
      </c>
      <c r="D199" s="51">
        <v>0.64200000000000002</v>
      </c>
      <c r="E199" s="25">
        <f ca="1">CCB_Merrente[[#This Row],[Lending rate, households]]-CCB_Merrente[[#This Row],[Danmarks Nationalbank''s monetary policy rate]]</f>
        <v>3.9539999999999997</v>
      </c>
      <c r="F199" s="25">
        <f ca="1">CCB_Merrente[[#This Row],[Lending rate, corporate sector]]-CCB_Merrente[[#This Row],[Danmarks Nationalbank''s monetary policy rate]]</f>
        <v>1.2920000000000003</v>
      </c>
      <c r="G199" s="25">
        <f t="shared" ca="1" si="4"/>
        <v>4.2330000000000005</v>
      </c>
      <c r="H199" s="25">
        <f t="shared" ca="1" si="5"/>
        <v>1.1583333333333334</v>
      </c>
    </row>
    <row r="200" spans="1:8" x14ac:dyDescent="0.25">
      <c r="A200" s="10">
        <v>43496</v>
      </c>
      <c r="B200" s="51">
        <v>-0.65000000000000024</v>
      </c>
      <c r="C200" s="51">
        <v>3.6970000000000001</v>
      </c>
      <c r="D200" s="51">
        <v>0.58799999999999997</v>
      </c>
      <c r="E200" s="25">
        <f ca="1">CCB_Merrente[[#This Row],[Lending rate, households]]-CCB_Merrente[[#This Row],[Danmarks Nationalbank''s monetary policy rate]]</f>
        <v>4.3470000000000004</v>
      </c>
      <c r="F200" s="25">
        <f ca="1">CCB_Merrente[[#This Row],[Lending rate, corporate sector]]-CCB_Merrente[[#This Row],[Danmarks Nationalbank''s monetary policy rate]]</f>
        <v>1.2380000000000002</v>
      </c>
      <c r="G200" s="25">
        <f t="shared" ref="G200:G233" ca="1" si="6">IF(ISNUMBER(E198),AVERAGE(E198:E200),NA())</f>
        <v>4.2736666666666672</v>
      </c>
      <c r="H200" s="25">
        <f t="shared" ref="H200:H233" ca="1" si="7">IF(ISNUMBER(F198),AVERAGE(F198:F200),NA())</f>
        <v>1.1963333333333335</v>
      </c>
    </row>
    <row r="201" spans="1:8" x14ac:dyDescent="0.25">
      <c r="A201" s="10">
        <v>43524</v>
      </c>
      <c r="B201" s="51">
        <v>-0.65000000000000013</v>
      </c>
      <c r="C201" s="51">
        <v>3.7829999999999999</v>
      </c>
      <c r="D201" s="51">
        <v>0.71099999999999997</v>
      </c>
      <c r="E201" s="25">
        <f ca="1">CCB_Merrente[[#This Row],[Lending rate, households]]-CCB_Merrente[[#This Row],[Danmarks Nationalbank''s monetary policy rate]]</f>
        <v>4.4329999999999998</v>
      </c>
      <c r="F201" s="25">
        <f ca="1">CCB_Merrente[[#This Row],[Lending rate, corporate sector]]-CCB_Merrente[[#This Row],[Danmarks Nationalbank''s monetary policy rate]]</f>
        <v>1.3610000000000002</v>
      </c>
      <c r="G201" s="25">
        <f t="shared" ca="1" si="6"/>
        <v>4.2446666666666664</v>
      </c>
      <c r="H201" s="25">
        <f t="shared" ca="1" si="7"/>
        <v>1.2970000000000002</v>
      </c>
    </row>
    <row r="202" spans="1:8" x14ac:dyDescent="0.25">
      <c r="A202" s="10">
        <v>43555</v>
      </c>
      <c r="B202" s="51">
        <v>-0.65000000000000013</v>
      </c>
      <c r="C202" s="51">
        <v>3.4089999999999998</v>
      </c>
      <c r="D202" s="51">
        <v>0.67600000000000005</v>
      </c>
      <c r="E202" s="25">
        <f ca="1">CCB_Merrente[[#This Row],[Lending rate, households]]-CCB_Merrente[[#This Row],[Danmarks Nationalbank''s monetary policy rate]]</f>
        <v>4.0590000000000002</v>
      </c>
      <c r="F202" s="25">
        <f ca="1">CCB_Merrente[[#This Row],[Lending rate, corporate sector]]-CCB_Merrente[[#This Row],[Danmarks Nationalbank''s monetary policy rate]]</f>
        <v>1.3260000000000001</v>
      </c>
      <c r="G202" s="25">
        <f t="shared" ca="1" si="6"/>
        <v>4.2796666666666674</v>
      </c>
      <c r="H202" s="25">
        <f t="shared" ca="1" si="7"/>
        <v>1.3083333333333333</v>
      </c>
    </row>
    <row r="203" spans="1:8" x14ac:dyDescent="0.25">
      <c r="A203" s="10">
        <v>43585</v>
      </c>
      <c r="B203" s="51">
        <v>-0.65000000000000013</v>
      </c>
      <c r="C203" s="51">
        <v>3.8540000000000001</v>
      </c>
      <c r="D203" s="51">
        <v>0.56299999999999994</v>
      </c>
      <c r="E203" s="25">
        <f ca="1">CCB_Merrente[[#This Row],[Lending rate, households]]-CCB_Merrente[[#This Row],[Danmarks Nationalbank''s monetary policy rate]]</f>
        <v>4.5040000000000004</v>
      </c>
      <c r="F203" s="25">
        <f ca="1">CCB_Merrente[[#This Row],[Lending rate, corporate sector]]-CCB_Merrente[[#This Row],[Danmarks Nationalbank''s monetary policy rate]]</f>
        <v>1.2130000000000001</v>
      </c>
      <c r="G203" s="25">
        <f t="shared" ca="1" si="6"/>
        <v>4.3320000000000007</v>
      </c>
      <c r="H203" s="25">
        <f t="shared" ca="1" si="7"/>
        <v>1.3</v>
      </c>
    </row>
    <row r="204" spans="1:8" x14ac:dyDescent="0.25">
      <c r="A204" s="10">
        <v>43616</v>
      </c>
      <c r="B204" s="51">
        <v>-0.65000000000000013</v>
      </c>
      <c r="C204" s="51">
        <v>3.71</v>
      </c>
      <c r="D204" s="51">
        <v>0.51100000000000001</v>
      </c>
      <c r="E204" s="25">
        <f ca="1">CCB_Merrente[[#This Row],[Lending rate, households]]-CCB_Merrente[[#This Row],[Danmarks Nationalbank''s monetary policy rate]]</f>
        <v>4.3600000000000003</v>
      </c>
      <c r="F204" s="25">
        <f ca="1">CCB_Merrente[[#This Row],[Lending rate, corporate sector]]-CCB_Merrente[[#This Row],[Danmarks Nationalbank''s monetary policy rate]]</f>
        <v>1.161</v>
      </c>
      <c r="G204" s="25">
        <f t="shared" ca="1" si="6"/>
        <v>4.307666666666667</v>
      </c>
      <c r="H204" s="25">
        <f t="shared" ca="1" si="7"/>
        <v>1.2333333333333334</v>
      </c>
    </row>
    <row r="205" spans="1:8" x14ac:dyDescent="0.25">
      <c r="A205" s="10">
        <v>43646</v>
      </c>
      <c r="B205" s="51">
        <v>-0.65000000000000013</v>
      </c>
      <c r="C205" s="51">
        <v>3.593</v>
      </c>
      <c r="D205" s="51">
        <v>0.78800000000000003</v>
      </c>
      <c r="E205" s="25">
        <f ca="1">CCB_Merrente[[#This Row],[Lending rate, households]]-CCB_Merrente[[#This Row],[Danmarks Nationalbank''s monetary policy rate]]</f>
        <v>4.2430000000000003</v>
      </c>
      <c r="F205" s="25">
        <f ca="1">CCB_Merrente[[#This Row],[Lending rate, corporate sector]]-CCB_Merrente[[#This Row],[Danmarks Nationalbank''s monetary policy rate]]</f>
        <v>1.4380000000000002</v>
      </c>
      <c r="G205" s="25">
        <f t="shared" ca="1" si="6"/>
        <v>4.3690000000000007</v>
      </c>
      <c r="H205" s="25">
        <f t="shared" ca="1" si="7"/>
        <v>1.2706666666666668</v>
      </c>
    </row>
    <row r="206" spans="1:8" x14ac:dyDescent="0.25">
      <c r="A206" s="10">
        <v>43677</v>
      </c>
      <c r="B206" s="51">
        <v>-0.65000000000000024</v>
      </c>
      <c r="C206" s="51">
        <v>3.3849999999999998</v>
      </c>
      <c r="D206" s="51">
        <v>0.94899999999999995</v>
      </c>
      <c r="E206" s="25">
        <f ca="1">CCB_Merrente[[#This Row],[Lending rate, households]]-CCB_Merrente[[#This Row],[Danmarks Nationalbank''s monetary policy rate]]</f>
        <v>4.0350000000000001</v>
      </c>
      <c r="F206" s="25">
        <f ca="1">CCB_Merrente[[#This Row],[Lending rate, corporate sector]]-CCB_Merrente[[#This Row],[Danmarks Nationalbank''s monetary policy rate]]</f>
        <v>1.5990000000000002</v>
      </c>
      <c r="G206" s="25">
        <f t="shared" ca="1" si="6"/>
        <v>4.2126666666666672</v>
      </c>
      <c r="H206" s="25">
        <f t="shared" ca="1" si="7"/>
        <v>1.3993333333333335</v>
      </c>
    </row>
    <row r="207" spans="1:8" x14ac:dyDescent="0.25">
      <c r="A207" s="10">
        <v>43708</v>
      </c>
      <c r="B207" s="51">
        <v>-0.65000000000000024</v>
      </c>
      <c r="C207" s="51">
        <v>3.6850000000000001</v>
      </c>
      <c r="D207" s="51">
        <v>0.58299999999999996</v>
      </c>
      <c r="E207" s="25">
        <f ca="1">CCB_Merrente[[#This Row],[Lending rate, households]]-CCB_Merrente[[#This Row],[Danmarks Nationalbank''s monetary policy rate]]</f>
        <v>4.335</v>
      </c>
      <c r="F207" s="25">
        <f ca="1">CCB_Merrente[[#This Row],[Lending rate, corporate sector]]-CCB_Merrente[[#This Row],[Danmarks Nationalbank''s monetary policy rate]]</f>
        <v>1.2330000000000001</v>
      </c>
      <c r="G207" s="25">
        <f t="shared" ca="1" si="6"/>
        <v>4.2043333333333335</v>
      </c>
      <c r="H207" s="25">
        <f t="shared" ca="1" si="7"/>
        <v>1.4233333333333336</v>
      </c>
    </row>
    <row r="208" spans="1:8" x14ac:dyDescent="0.25">
      <c r="A208" s="10">
        <v>43738</v>
      </c>
      <c r="B208" s="51">
        <v>-0.70714285714285718</v>
      </c>
      <c r="C208" s="51">
        <v>3.4380000000000002</v>
      </c>
      <c r="D208" s="51">
        <v>0.80600000000000005</v>
      </c>
      <c r="E208" s="25">
        <f ca="1">CCB_Merrente[[#This Row],[Lending rate, households]]-CCB_Merrente[[#This Row],[Danmarks Nationalbank''s monetary policy rate]]</f>
        <v>4.145142857142857</v>
      </c>
      <c r="F208" s="25">
        <f ca="1">CCB_Merrente[[#This Row],[Lending rate, corporate sector]]-CCB_Merrente[[#This Row],[Danmarks Nationalbank''s monetary policy rate]]</f>
        <v>1.5131428571428573</v>
      </c>
      <c r="G208" s="25">
        <f t="shared" ca="1" si="6"/>
        <v>4.1717142857142866</v>
      </c>
      <c r="H208" s="25">
        <f t="shared" ca="1" si="7"/>
        <v>1.4483809523809523</v>
      </c>
    </row>
    <row r="209" spans="1:8" x14ac:dyDescent="0.25">
      <c r="A209" s="10">
        <v>43769</v>
      </c>
      <c r="B209" s="51">
        <v>-0.75</v>
      </c>
      <c r="C209" s="51">
        <v>3.1619999999999999</v>
      </c>
      <c r="D209" s="51">
        <v>0.77600000000000002</v>
      </c>
      <c r="E209" s="25">
        <f ca="1">CCB_Merrente[[#This Row],[Lending rate, households]]-CCB_Merrente[[#This Row],[Danmarks Nationalbank''s monetary policy rate]]</f>
        <v>3.9119999999999999</v>
      </c>
      <c r="F209" s="25">
        <f ca="1">CCB_Merrente[[#This Row],[Lending rate, corporate sector]]-CCB_Merrente[[#This Row],[Danmarks Nationalbank''s monetary policy rate]]</f>
        <v>1.526</v>
      </c>
      <c r="G209" s="25">
        <f t="shared" ca="1" si="6"/>
        <v>4.1307142857142862</v>
      </c>
      <c r="H209" s="25">
        <f t="shared" ca="1" si="7"/>
        <v>1.4240476190476192</v>
      </c>
    </row>
    <row r="210" spans="1:8" x14ac:dyDescent="0.25">
      <c r="A210" s="10">
        <v>43799</v>
      </c>
      <c r="B210" s="51">
        <v>-0.75</v>
      </c>
      <c r="C210" s="51">
        <v>3.613</v>
      </c>
      <c r="D210" s="51">
        <v>0.54900000000000004</v>
      </c>
      <c r="E210" s="25">
        <f ca="1">CCB_Merrente[[#This Row],[Lending rate, households]]-CCB_Merrente[[#This Row],[Danmarks Nationalbank''s monetary policy rate]]</f>
        <v>4.3629999999999995</v>
      </c>
      <c r="F210" s="25">
        <f ca="1">CCB_Merrente[[#This Row],[Lending rate, corporate sector]]-CCB_Merrente[[#This Row],[Danmarks Nationalbank''s monetary policy rate]]</f>
        <v>1.2989999999999999</v>
      </c>
      <c r="G210" s="25">
        <f t="shared" ca="1" si="6"/>
        <v>4.1400476190476185</v>
      </c>
      <c r="H210" s="25">
        <f t="shared" ca="1" si="7"/>
        <v>1.4460476190476192</v>
      </c>
    </row>
    <row r="211" spans="1:8" x14ac:dyDescent="0.25">
      <c r="A211" s="10">
        <v>43830</v>
      </c>
      <c r="B211" s="51">
        <v>-0.75</v>
      </c>
      <c r="C211" s="51">
        <v>3.0379999999999998</v>
      </c>
      <c r="D211" s="51">
        <v>0.749</v>
      </c>
      <c r="E211" s="25">
        <f ca="1">CCB_Merrente[[#This Row],[Lending rate, households]]-CCB_Merrente[[#This Row],[Danmarks Nationalbank''s monetary policy rate]]</f>
        <v>3.7879999999999998</v>
      </c>
      <c r="F211" s="25">
        <f ca="1">CCB_Merrente[[#This Row],[Lending rate, corporate sector]]-CCB_Merrente[[#This Row],[Danmarks Nationalbank''s monetary policy rate]]</f>
        <v>1.4990000000000001</v>
      </c>
      <c r="G211" s="25">
        <f t="shared" ca="1" si="6"/>
        <v>4.0209999999999999</v>
      </c>
      <c r="H211" s="25">
        <f t="shared" ca="1" si="7"/>
        <v>1.4413333333333334</v>
      </c>
    </row>
    <row r="212" spans="1:8" x14ac:dyDescent="0.25">
      <c r="A212" s="10">
        <v>43861</v>
      </c>
      <c r="B212" s="51">
        <v>-0.75</v>
      </c>
      <c r="C212" s="51">
        <v>3.3479999999999999</v>
      </c>
      <c r="D212" s="51">
        <v>0.74199999999999999</v>
      </c>
      <c r="E212" s="25">
        <f ca="1">CCB_Merrente[[#This Row],[Lending rate, households]]-CCB_Merrente[[#This Row],[Danmarks Nationalbank''s monetary policy rate]]</f>
        <v>4.0979999999999999</v>
      </c>
      <c r="F212" s="25">
        <f ca="1">CCB_Merrente[[#This Row],[Lending rate, corporate sector]]-CCB_Merrente[[#This Row],[Danmarks Nationalbank''s monetary policy rate]]</f>
        <v>1.492</v>
      </c>
      <c r="G212" s="25">
        <f t="shared" ca="1" si="6"/>
        <v>4.0829999999999993</v>
      </c>
      <c r="H212" s="25">
        <f t="shared" ca="1" si="7"/>
        <v>1.43</v>
      </c>
    </row>
    <row r="213" spans="1:8" x14ac:dyDescent="0.25">
      <c r="A213" s="10">
        <v>43890</v>
      </c>
      <c r="B213" s="51">
        <v>-0.75</v>
      </c>
      <c r="C213" s="51">
        <v>3.8239999999999998</v>
      </c>
      <c r="D213" s="51">
        <v>0.48699999999999999</v>
      </c>
      <c r="E213" s="25">
        <f ca="1">CCB_Merrente[[#This Row],[Lending rate, households]]-CCB_Merrente[[#This Row],[Danmarks Nationalbank''s monetary policy rate]]</f>
        <v>4.5739999999999998</v>
      </c>
      <c r="F213" s="25">
        <f ca="1">CCB_Merrente[[#This Row],[Lending rate, corporate sector]]-CCB_Merrente[[#This Row],[Danmarks Nationalbank''s monetary policy rate]]</f>
        <v>1.2370000000000001</v>
      </c>
      <c r="G213" s="25">
        <f t="shared" ca="1" si="6"/>
        <v>4.1533333333333333</v>
      </c>
      <c r="H213" s="25">
        <f t="shared" ca="1" si="7"/>
        <v>1.4093333333333333</v>
      </c>
    </row>
    <row r="214" spans="1:8" x14ac:dyDescent="0.25">
      <c r="A214" s="10">
        <v>43921</v>
      </c>
      <c r="B214" s="51">
        <v>-0.69545454545454533</v>
      </c>
      <c r="C214" s="51">
        <v>3.1459999999999999</v>
      </c>
      <c r="D214" s="51">
        <v>0.91</v>
      </c>
      <c r="E214" s="25">
        <f ca="1">CCB_Merrente[[#This Row],[Lending rate, households]]-CCB_Merrente[[#This Row],[Danmarks Nationalbank''s monetary policy rate]]</f>
        <v>3.8414545454545452</v>
      </c>
      <c r="F214" s="25">
        <f ca="1">CCB_Merrente[[#This Row],[Lending rate, corporate sector]]-CCB_Merrente[[#This Row],[Danmarks Nationalbank''s monetary policy rate]]</f>
        <v>1.6054545454545455</v>
      </c>
      <c r="G214" s="25">
        <f t="shared" ca="1" si="6"/>
        <v>4.1711515151515153</v>
      </c>
      <c r="H214" s="25">
        <f t="shared" ca="1" si="7"/>
        <v>1.4448181818181818</v>
      </c>
    </row>
    <row r="215" spans="1:8" x14ac:dyDescent="0.25">
      <c r="A215" s="10">
        <v>43951</v>
      </c>
      <c r="B215" s="51">
        <v>-0.59999999999999987</v>
      </c>
      <c r="C215" s="51">
        <v>3.2719999999999998</v>
      </c>
      <c r="D215" s="51">
        <v>0.85399999999999998</v>
      </c>
      <c r="E215" s="25">
        <f ca="1">CCB_Merrente[[#This Row],[Lending rate, households]]-CCB_Merrente[[#This Row],[Danmarks Nationalbank''s monetary policy rate]]</f>
        <v>3.8719999999999999</v>
      </c>
      <c r="F215" s="25">
        <f ca="1">CCB_Merrente[[#This Row],[Lending rate, corporate sector]]-CCB_Merrente[[#This Row],[Danmarks Nationalbank''s monetary policy rate]]</f>
        <v>1.4539999999999997</v>
      </c>
      <c r="G215" s="25">
        <f t="shared" ca="1" si="6"/>
        <v>4.0958181818181814</v>
      </c>
      <c r="H215" s="25">
        <f t="shared" ca="1" si="7"/>
        <v>1.4321515151515152</v>
      </c>
    </row>
    <row r="216" spans="1:8" x14ac:dyDescent="0.25">
      <c r="A216" s="10">
        <v>43982</v>
      </c>
      <c r="B216" s="51">
        <v>-0.59999999999999987</v>
      </c>
      <c r="C216" s="51">
        <v>3.5680000000000001</v>
      </c>
      <c r="D216" s="51">
        <v>0.84699999999999998</v>
      </c>
      <c r="E216" s="25">
        <f ca="1">CCB_Merrente[[#This Row],[Lending rate, households]]-CCB_Merrente[[#This Row],[Danmarks Nationalbank''s monetary policy rate]]</f>
        <v>4.1680000000000001</v>
      </c>
      <c r="F216" s="25">
        <f ca="1">CCB_Merrente[[#This Row],[Lending rate, corporate sector]]-CCB_Merrente[[#This Row],[Danmarks Nationalbank''s monetary policy rate]]</f>
        <v>1.4469999999999998</v>
      </c>
      <c r="G216" s="25">
        <f t="shared" ca="1" si="6"/>
        <v>3.9604848484848483</v>
      </c>
      <c r="H216" s="25">
        <f t="shared" ca="1" si="7"/>
        <v>1.502151515151515</v>
      </c>
    </row>
    <row r="217" spans="1:8" x14ac:dyDescent="0.25">
      <c r="A217" s="10">
        <v>44012</v>
      </c>
      <c r="B217" s="51">
        <v>-0.59999999999999987</v>
      </c>
      <c r="C217" s="51">
        <v>3.29</v>
      </c>
      <c r="D217" s="51">
        <v>1.49</v>
      </c>
      <c r="E217" s="25">
        <f ca="1">CCB_Merrente[[#This Row],[Lending rate, households]]-CCB_Merrente[[#This Row],[Danmarks Nationalbank''s monetary policy rate]]</f>
        <v>3.8899999999999997</v>
      </c>
      <c r="F217" s="25">
        <f ca="1">CCB_Merrente[[#This Row],[Lending rate, corporate sector]]-CCB_Merrente[[#This Row],[Danmarks Nationalbank''s monetary policy rate]]</f>
        <v>2.09</v>
      </c>
      <c r="G217" s="25">
        <f t="shared" ca="1" si="6"/>
        <v>3.9766666666666666</v>
      </c>
      <c r="H217" s="25">
        <f t="shared" ca="1" si="7"/>
        <v>1.6636666666666666</v>
      </c>
    </row>
    <row r="218" spans="1:8" x14ac:dyDescent="0.25">
      <c r="A218" s="10">
        <v>44043</v>
      </c>
      <c r="B218" s="51">
        <v>-0.59999999999999976</v>
      </c>
      <c r="C218" s="51">
        <v>3.2469999999999999</v>
      </c>
      <c r="D218" s="51">
        <v>1.1599999999999999</v>
      </c>
      <c r="E218" s="25">
        <f ca="1">CCB_Merrente[[#This Row],[Lending rate, households]]-CCB_Merrente[[#This Row],[Danmarks Nationalbank''s monetary policy rate]]</f>
        <v>3.8469999999999995</v>
      </c>
      <c r="F218" s="25">
        <f ca="1">CCB_Merrente[[#This Row],[Lending rate, corporate sector]]-CCB_Merrente[[#This Row],[Danmarks Nationalbank''s monetary policy rate]]</f>
        <v>1.7599999999999998</v>
      </c>
      <c r="G218" s="25">
        <f t="shared" ca="1" si="6"/>
        <v>3.9683333333333333</v>
      </c>
      <c r="H218" s="25">
        <f t="shared" ca="1" si="7"/>
        <v>1.7656666666666665</v>
      </c>
    </row>
    <row r="219" spans="1:8" x14ac:dyDescent="0.25">
      <c r="A219" s="10">
        <v>44074</v>
      </c>
      <c r="B219" s="51">
        <v>-0.59999999999999987</v>
      </c>
      <c r="C219" s="51">
        <v>3.5659999999999998</v>
      </c>
      <c r="D219" s="51">
        <v>0.80700000000000005</v>
      </c>
      <c r="E219" s="25">
        <f ca="1">CCB_Merrente[[#This Row],[Lending rate, households]]-CCB_Merrente[[#This Row],[Danmarks Nationalbank''s monetary policy rate]]</f>
        <v>4.1659999999999995</v>
      </c>
      <c r="F219" s="25">
        <f ca="1">CCB_Merrente[[#This Row],[Lending rate, corporate sector]]-CCB_Merrente[[#This Row],[Danmarks Nationalbank''s monetary policy rate]]</f>
        <v>1.407</v>
      </c>
      <c r="G219" s="25">
        <f t="shared" ca="1" si="6"/>
        <v>3.9676666666666662</v>
      </c>
      <c r="H219" s="25">
        <f t="shared" ca="1" si="7"/>
        <v>1.7523333333333333</v>
      </c>
    </row>
    <row r="220" spans="1:8" x14ac:dyDescent="0.25">
      <c r="A220" s="10">
        <v>44104</v>
      </c>
      <c r="B220" s="51">
        <v>-0.59999999999999976</v>
      </c>
      <c r="C220" s="51">
        <v>3.1589999999999998</v>
      </c>
      <c r="D220" s="51">
        <v>1.212</v>
      </c>
      <c r="E220" s="25">
        <f ca="1">CCB_Merrente[[#This Row],[Lending rate, households]]-CCB_Merrente[[#This Row],[Danmarks Nationalbank''s monetary policy rate]]</f>
        <v>3.7589999999999995</v>
      </c>
      <c r="F220" s="25">
        <f ca="1">CCB_Merrente[[#This Row],[Lending rate, corporate sector]]-CCB_Merrente[[#This Row],[Danmarks Nationalbank''s monetary policy rate]]</f>
        <v>1.8119999999999998</v>
      </c>
      <c r="G220" s="25">
        <f t="shared" ca="1" si="6"/>
        <v>3.9239999999999995</v>
      </c>
      <c r="H220" s="25">
        <f t="shared" ca="1" si="7"/>
        <v>1.6596666666666664</v>
      </c>
    </row>
    <row r="221" spans="1:8" x14ac:dyDescent="0.25">
      <c r="A221" s="10">
        <v>44135</v>
      </c>
      <c r="B221" s="51">
        <v>-0.59999999999999976</v>
      </c>
      <c r="C221" s="51">
        <v>3.1059999999999999</v>
      </c>
      <c r="D221" s="51">
        <v>1.2210000000000001</v>
      </c>
      <c r="E221" s="25">
        <f ca="1">CCB_Merrente[[#This Row],[Lending rate, households]]-CCB_Merrente[[#This Row],[Danmarks Nationalbank''s monetary policy rate]]</f>
        <v>3.7059999999999995</v>
      </c>
      <c r="F221" s="25">
        <f ca="1">CCB_Merrente[[#This Row],[Lending rate, corporate sector]]-CCB_Merrente[[#This Row],[Danmarks Nationalbank''s monetary policy rate]]</f>
        <v>1.8209999999999997</v>
      </c>
      <c r="G221" s="25">
        <f t="shared" ca="1" si="6"/>
        <v>3.8769999999999993</v>
      </c>
      <c r="H221" s="25">
        <f t="shared" ca="1" si="7"/>
        <v>1.6799999999999997</v>
      </c>
    </row>
    <row r="222" spans="1:8" x14ac:dyDescent="0.25">
      <c r="A222" s="10">
        <v>44165</v>
      </c>
      <c r="B222" s="51">
        <v>-0.59999999999999987</v>
      </c>
      <c r="C222" s="51">
        <v>3.3340000000000001</v>
      </c>
      <c r="D222" s="51">
        <v>0.97399999999999998</v>
      </c>
      <c r="E222" s="25">
        <f ca="1">CCB_Merrente[[#This Row],[Lending rate, households]]-CCB_Merrente[[#This Row],[Danmarks Nationalbank''s monetary policy rate]]</f>
        <v>3.9340000000000002</v>
      </c>
      <c r="F222" s="25">
        <f ca="1">CCB_Merrente[[#This Row],[Lending rate, corporate sector]]-CCB_Merrente[[#This Row],[Danmarks Nationalbank''s monetary policy rate]]</f>
        <v>1.5739999999999998</v>
      </c>
      <c r="G222" s="25">
        <f t="shared" ca="1" si="6"/>
        <v>3.7996666666666665</v>
      </c>
      <c r="H222" s="25">
        <f t="shared" ca="1" si="7"/>
        <v>1.7356666666666662</v>
      </c>
    </row>
    <row r="223" spans="1:8" x14ac:dyDescent="0.25">
      <c r="A223" s="10">
        <v>44196</v>
      </c>
      <c r="B223" s="51">
        <v>-0.59999999999999987</v>
      </c>
      <c r="C223" s="51">
        <v>2.9079999999999999</v>
      </c>
      <c r="D223" s="51">
        <v>1.7430000000000001</v>
      </c>
      <c r="E223" s="25">
        <f ca="1">CCB_Merrente[[#This Row],[Lending rate, households]]-CCB_Merrente[[#This Row],[Danmarks Nationalbank''s monetary policy rate]]</f>
        <v>3.508</v>
      </c>
      <c r="F223" s="25">
        <f ca="1">CCB_Merrente[[#This Row],[Lending rate, corporate sector]]-CCB_Merrente[[#This Row],[Danmarks Nationalbank''s monetary policy rate]]</f>
        <v>2.343</v>
      </c>
      <c r="G223" s="25">
        <f t="shared" ca="1" si="6"/>
        <v>3.7159999999999997</v>
      </c>
      <c r="H223" s="25">
        <f t="shared" ca="1" si="7"/>
        <v>1.9126666666666665</v>
      </c>
    </row>
    <row r="224" spans="1:8" x14ac:dyDescent="0.25">
      <c r="A224" s="10">
        <v>44227</v>
      </c>
      <c r="B224" s="51">
        <v>-0.59999999999999987</v>
      </c>
      <c r="C224" s="51">
        <v>2.7480000000000002</v>
      </c>
      <c r="D224" s="51">
        <v>1.254</v>
      </c>
      <c r="E224" s="25">
        <f ca="1">CCB_Merrente[[#This Row],[Lending rate, households]]-CCB_Merrente[[#This Row],[Danmarks Nationalbank''s monetary policy rate]]</f>
        <v>3.3479999999999999</v>
      </c>
      <c r="F224" s="25">
        <f ca="1">CCB_Merrente[[#This Row],[Lending rate, corporate sector]]-CCB_Merrente[[#This Row],[Danmarks Nationalbank''s monetary policy rate]]</f>
        <v>1.8539999999999999</v>
      </c>
      <c r="G224" s="25">
        <f t="shared" ca="1" si="6"/>
        <v>3.5966666666666662</v>
      </c>
      <c r="H224" s="25">
        <f t="shared" ca="1" si="7"/>
        <v>1.9236666666666666</v>
      </c>
    </row>
    <row r="225" spans="1:8" x14ac:dyDescent="0.25">
      <c r="A225" s="10">
        <v>44255</v>
      </c>
      <c r="B225" s="51">
        <v>-0.59999999999999987</v>
      </c>
      <c r="C225" s="51">
        <v>3.4089999999999998</v>
      </c>
      <c r="D225" s="51">
        <v>1.107</v>
      </c>
      <c r="E225" s="25">
        <f ca="1">CCB_Merrente[[#This Row],[Lending rate, households]]-CCB_Merrente[[#This Row],[Danmarks Nationalbank''s monetary policy rate]]</f>
        <v>4.0089999999999995</v>
      </c>
      <c r="F225" s="25">
        <f ca="1">CCB_Merrente[[#This Row],[Lending rate, corporate sector]]-CCB_Merrente[[#This Row],[Danmarks Nationalbank''s monetary policy rate]]</f>
        <v>1.7069999999999999</v>
      </c>
      <c r="G225" s="25">
        <f t="shared" ca="1" si="6"/>
        <v>3.6216666666666661</v>
      </c>
      <c r="H225" s="25">
        <f t="shared" ca="1" si="7"/>
        <v>1.968</v>
      </c>
    </row>
    <row r="226" spans="1:8" x14ac:dyDescent="0.25">
      <c r="A226" s="10">
        <v>44286</v>
      </c>
      <c r="B226" s="51">
        <v>-0.56086956521739129</v>
      </c>
      <c r="C226" s="51">
        <v>2.8260000000000001</v>
      </c>
      <c r="D226" s="51">
        <v>1.1060000000000001</v>
      </c>
      <c r="E226" s="25">
        <f ca="1">CCB_Merrente[[#This Row],[Lending rate, households]]-CCB_Merrente[[#This Row],[Danmarks Nationalbank''s monetary policy rate]]</f>
        <v>3.3868695652173915</v>
      </c>
      <c r="F226" s="25">
        <f ca="1">CCB_Merrente[[#This Row],[Lending rate, corporate sector]]-CCB_Merrente[[#This Row],[Danmarks Nationalbank''s monetary policy rate]]</f>
        <v>1.6668695652173913</v>
      </c>
      <c r="G226" s="25">
        <f t="shared" ca="1" si="6"/>
        <v>3.5812898550724639</v>
      </c>
      <c r="H226" s="25">
        <f t="shared" ca="1" si="7"/>
        <v>1.742623188405797</v>
      </c>
    </row>
    <row r="227" spans="1:8" x14ac:dyDescent="0.25">
      <c r="A227" s="10">
        <v>44316</v>
      </c>
      <c r="B227" s="51">
        <v>-0.5</v>
      </c>
      <c r="C227" s="51">
        <v>2.9809999999999999</v>
      </c>
      <c r="D227" s="51">
        <v>1.0609999999999999</v>
      </c>
      <c r="E227" s="25">
        <f ca="1">CCB_Merrente[[#This Row],[Lending rate, households]]-CCB_Merrente[[#This Row],[Danmarks Nationalbank''s monetary policy rate]]</f>
        <v>3.4809999999999999</v>
      </c>
      <c r="F227" s="25">
        <f ca="1">CCB_Merrente[[#This Row],[Lending rate, corporate sector]]-CCB_Merrente[[#This Row],[Danmarks Nationalbank''s monetary policy rate]]</f>
        <v>1.5609999999999999</v>
      </c>
      <c r="G227" s="25">
        <f t="shared" ca="1" si="6"/>
        <v>3.6256231884057968</v>
      </c>
      <c r="H227" s="25">
        <f t="shared" ca="1" si="7"/>
        <v>1.6449565217391304</v>
      </c>
    </row>
    <row r="228" spans="1:8" x14ac:dyDescent="0.25">
      <c r="A228" s="10">
        <v>44347</v>
      </c>
      <c r="B228" s="51">
        <v>-0.5</v>
      </c>
      <c r="C228" s="51">
        <v>3.3290000000000002</v>
      </c>
      <c r="D228" s="51">
        <v>0.85</v>
      </c>
      <c r="E228" s="25">
        <f ca="1">CCB_Merrente[[#This Row],[Lending rate, households]]-CCB_Merrente[[#This Row],[Danmarks Nationalbank''s monetary policy rate]]</f>
        <v>3.8290000000000002</v>
      </c>
      <c r="F228" s="25">
        <f ca="1">CCB_Merrente[[#This Row],[Lending rate, corporate sector]]-CCB_Merrente[[#This Row],[Danmarks Nationalbank''s monetary policy rate]]</f>
        <v>1.35</v>
      </c>
      <c r="G228" s="25">
        <f t="shared" ca="1" si="6"/>
        <v>3.5656231884057976</v>
      </c>
      <c r="H228" s="25">
        <f t="shared" ca="1" si="7"/>
        <v>1.5259565217391302</v>
      </c>
    </row>
    <row r="229" spans="1:8" x14ac:dyDescent="0.25">
      <c r="A229" s="10">
        <v>44377</v>
      </c>
      <c r="B229" s="51">
        <v>-0.5</v>
      </c>
      <c r="C229" s="51">
        <v>2.97</v>
      </c>
      <c r="D229" s="51">
        <v>1.115</v>
      </c>
      <c r="E229" s="25">
        <f ca="1">CCB_Merrente[[#This Row],[Lending rate, households]]-CCB_Merrente[[#This Row],[Danmarks Nationalbank''s monetary policy rate]]</f>
        <v>3.47</v>
      </c>
      <c r="F229" s="25">
        <f ca="1">CCB_Merrente[[#This Row],[Lending rate, corporate sector]]-CCB_Merrente[[#This Row],[Danmarks Nationalbank''s monetary policy rate]]</f>
        <v>1.615</v>
      </c>
      <c r="G229" s="25">
        <f t="shared" ca="1" si="6"/>
        <v>3.5933333333333337</v>
      </c>
      <c r="H229" s="25">
        <f t="shared" ca="1" si="7"/>
        <v>1.5086666666666666</v>
      </c>
    </row>
    <row r="230" spans="1:8" x14ac:dyDescent="0.25">
      <c r="A230" s="10">
        <v>44408</v>
      </c>
      <c r="B230" s="51">
        <v>-0.5</v>
      </c>
      <c r="C230" s="51">
        <v>2.9390000000000001</v>
      </c>
      <c r="D230" s="51">
        <v>0.91100000000000003</v>
      </c>
      <c r="E230" s="25">
        <f ca="1">CCB_Merrente[[#This Row],[Lending rate, households]]-CCB_Merrente[[#This Row],[Danmarks Nationalbank''s monetary policy rate]]</f>
        <v>3.4390000000000001</v>
      </c>
      <c r="F230" s="25">
        <f ca="1">CCB_Merrente[[#This Row],[Lending rate, corporate sector]]-CCB_Merrente[[#This Row],[Danmarks Nationalbank''s monetary policy rate]]</f>
        <v>1.411</v>
      </c>
      <c r="G230" s="25">
        <f t="shared" ca="1" si="6"/>
        <v>3.579333333333333</v>
      </c>
      <c r="H230" s="25">
        <f t="shared" ca="1" si="7"/>
        <v>1.4586666666666666</v>
      </c>
    </row>
    <row r="231" spans="1:8" x14ac:dyDescent="0.25">
      <c r="A231" s="10">
        <v>44439</v>
      </c>
      <c r="B231" s="51">
        <v>-0.5</v>
      </c>
      <c r="C231" s="51">
        <v>3.2440000000000002</v>
      </c>
      <c r="D231" s="51">
        <v>0.66900000000000004</v>
      </c>
      <c r="E231" s="25">
        <f ca="1">CCB_Merrente[[#This Row],[Lending rate, households]]-CCB_Merrente[[#This Row],[Danmarks Nationalbank''s monetary policy rate]]</f>
        <v>3.7440000000000002</v>
      </c>
      <c r="F231" s="25">
        <f ca="1">CCB_Merrente[[#This Row],[Lending rate, corporate sector]]-CCB_Merrente[[#This Row],[Danmarks Nationalbank''s monetary policy rate]]</f>
        <v>1.169</v>
      </c>
      <c r="G231" s="25">
        <f t="shared" ca="1" si="6"/>
        <v>3.5510000000000002</v>
      </c>
      <c r="H231" s="25">
        <f t="shared" ca="1" si="7"/>
        <v>1.3983333333333334</v>
      </c>
    </row>
    <row r="232" spans="1:8" x14ac:dyDescent="0.25">
      <c r="A232" s="10">
        <v>44469</v>
      </c>
      <c r="B232" s="51">
        <v>-0.5</v>
      </c>
      <c r="C232" s="51">
        <v>2.8759999999999999</v>
      </c>
      <c r="D232" s="51">
        <v>0.78900000000000003</v>
      </c>
      <c r="E232" s="25">
        <f ca="1">CCB_Merrente[[#This Row],[Lending rate, households]]-CCB_Merrente[[#This Row],[Danmarks Nationalbank''s monetary policy rate]]</f>
        <v>3.3759999999999999</v>
      </c>
      <c r="F232" s="25">
        <f ca="1">CCB_Merrente[[#This Row],[Lending rate, corporate sector]]-CCB_Merrente[[#This Row],[Danmarks Nationalbank''s monetary policy rate]]</f>
        <v>1.2890000000000001</v>
      </c>
      <c r="G232" s="25">
        <f t="shared" ca="1" si="6"/>
        <v>3.5196666666666663</v>
      </c>
      <c r="H232" s="25">
        <f t="shared" ca="1" si="7"/>
        <v>1.2896666666666667</v>
      </c>
    </row>
    <row r="233" spans="1:8" x14ac:dyDescent="0.25">
      <c r="A233" s="10">
        <v>44500</v>
      </c>
      <c r="B233" s="51">
        <v>-0.59999999999999987</v>
      </c>
      <c r="C233" s="51">
        <v>2.8359999999999999</v>
      </c>
      <c r="D233" s="51">
        <v>0.64400000000000002</v>
      </c>
      <c r="E233" s="25">
        <f ca="1">CCB_Merrente[[#This Row],[Lending rate, households]]-CCB_Merrente[[#This Row],[Danmarks Nationalbank''s monetary policy rate]]</f>
        <v>3.4359999999999999</v>
      </c>
      <c r="F233" s="25">
        <f ca="1">CCB_Merrente[[#This Row],[Lending rate, corporate sector]]-CCB_Merrente[[#This Row],[Danmarks Nationalbank''s monetary policy rate]]</f>
        <v>1.2439999999999998</v>
      </c>
      <c r="G233" s="25">
        <f t="shared" ca="1" si="6"/>
        <v>3.5186666666666668</v>
      </c>
      <c r="H233" s="25">
        <f t="shared" ca="1" si="7"/>
        <v>1.234</v>
      </c>
    </row>
  </sheetData>
  <mergeCells count="5">
    <mergeCell ref="I6:J6"/>
    <mergeCell ref="B2:H2"/>
    <mergeCell ref="A1:H1"/>
    <mergeCell ref="B3:G3"/>
    <mergeCell ref="G6:H6"/>
  </mergeCells>
  <hyperlinks>
    <hyperlink ref="H4" location="Contents!A1" display="Back to Contents" xr:uid="{00000000-0004-0000-0B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9"/>
  <dimension ref="A1:K169"/>
  <sheetViews>
    <sheetView workbookViewId="0">
      <selection sqref="A1:H1"/>
    </sheetView>
  </sheetViews>
  <sheetFormatPr defaultColWidth="9.140625" defaultRowHeight="13.5" x14ac:dyDescent="0.25"/>
  <cols>
    <col min="1" max="1" width="11" style="3" bestFit="1" customWidth="1"/>
    <col min="2" max="2" width="23.5703125" style="3" bestFit="1" customWidth="1"/>
    <col min="3" max="3" width="8" style="3" customWidth="1"/>
    <col min="4" max="4" width="9.7109375" style="3" customWidth="1"/>
    <col min="5" max="5" width="9.28515625" style="3" customWidth="1"/>
    <col min="6" max="6" width="26.7109375" style="3" customWidth="1"/>
    <col min="7" max="7" width="18.7109375" style="3" bestFit="1" customWidth="1"/>
    <col min="8" max="8" width="14.7109375" style="3" bestFit="1" customWidth="1"/>
    <col min="9" max="16384" width="9.140625" style="3"/>
  </cols>
  <sheetData>
    <row r="1" spans="1:11" ht="26.25" customHeight="1" thickBot="1" x14ac:dyDescent="0.3">
      <c r="A1" s="84" t="s">
        <v>100</v>
      </c>
      <c r="B1" s="85"/>
      <c r="C1" s="85"/>
      <c r="D1" s="85"/>
      <c r="E1" s="85"/>
      <c r="F1" s="85"/>
      <c r="G1" s="85"/>
      <c r="H1" s="85"/>
      <c r="I1" s="16"/>
      <c r="J1" s="16"/>
      <c r="K1" s="16"/>
    </row>
    <row r="2" spans="1:11" ht="52.15" customHeight="1" x14ac:dyDescent="0.25">
      <c r="A2" s="5" t="s">
        <v>0</v>
      </c>
      <c r="B2" s="86" t="s">
        <v>142</v>
      </c>
      <c r="C2" s="86"/>
      <c r="D2" s="86"/>
      <c r="E2" s="86"/>
      <c r="F2" s="86"/>
      <c r="G2" s="86"/>
      <c r="H2" s="86"/>
      <c r="I2" s="11"/>
      <c r="J2" s="11"/>
      <c r="K2" s="11"/>
    </row>
    <row r="3" spans="1:11" ht="26.45" customHeight="1" x14ac:dyDescent="0.25">
      <c r="A3" s="6" t="s">
        <v>66</v>
      </c>
      <c r="B3" s="101" t="s">
        <v>101</v>
      </c>
      <c r="C3" s="101"/>
      <c r="D3" s="101"/>
      <c r="E3" s="101"/>
      <c r="F3" s="101"/>
      <c r="G3" s="101"/>
      <c r="H3" s="101"/>
      <c r="I3" s="41"/>
      <c r="J3" s="41"/>
      <c r="K3" s="41"/>
    </row>
    <row r="4" spans="1:11" x14ac:dyDescent="0.25">
      <c r="B4" s="13"/>
      <c r="C4" s="13"/>
      <c r="D4" s="13"/>
      <c r="E4" s="13"/>
      <c r="F4" s="13"/>
      <c r="G4" s="13"/>
      <c r="H4" s="7" t="s">
        <v>68</v>
      </c>
      <c r="I4" s="13"/>
      <c r="J4" s="13"/>
      <c r="K4" s="9"/>
    </row>
    <row r="6" spans="1:11" x14ac:dyDescent="0.25">
      <c r="A6" s="9" t="s">
        <v>70</v>
      </c>
      <c r="B6" s="9" t="s">
        <v>6</v>
      </c>
    </row>
    <row r="7" spans="1:11" x14ac:dyDescent="0.25">
      <c r="A7" s="10">
        <v>29676</v>
      </c>
      <c r="B7" s="25">
        <v>32.876331800000003</v>
      </c>
    </row>
    <row r="8" spans="1:11" x14ac:dyDescent="0.25">
      <c r="A8" s="10">
        <v>29767</v>
      </c>
      <c r="B8" s="25">
        <v>31.488168399999999</v>
      </c>
    </row>
    <row r="9" spans="1:11" x14ac:dyDescent="0.25">
      <c r="A9" s="10">
        <v>29859</v>
      </c>
      <c r="B9" s="25">
        <v>30.7254504</v>
      </c>
    </row>
    <row r="10" spans="1:11" x14ac:dyDescent="0.25">
      <c r="A10" s="10">
        <v>29951</v>
      </c>
      <c r="B10" s="25">
        <v>29.551178100000001</v>
      </c>
    </row>
    <row r="11" spans="1:11" x14ac:dyDescent="0.25">
      <c r="A11" s="10">
        <v>30041</v>
      </c>
      <c r="B11" s="25">
        <v>30.444334300000001</v>
      </c>
    </row>
    <row r="12" spans="1:11" x14ac:dyDescent="0.25">
      <c r="A12" s="10">
        <v>30132</v>
      </c>
      <c r="B12" s="25">
        <v>29.409841799999999</v>
      </c>
    </row>
    <row r="13" spans="1:11" x14ac:dyDescent="0.25">
      <c r="A13" s="10">
        <v>30224</v>
      </c>
      <c r="B13" s="25">
        <v>28.702241300000001</v>
      </c>
    </row>
    <row r="14" spans="1:11" x14ac:dyDescent="0.25">
      <c r="A14" s="10">
        <v>30316</v>
      </c>
      <c r="B14" s="25">
        <v>27.689370700000001</v>
      </c>
    </row>
    <row r="15" spans="1:11" x14ac:dyDescent="0.25">
      <c r="A15" s="10">
        <v>30406</v>
      </c>
      <c r="B15" s="25">
        <v>26.392698599999999</v>
      </c>
    </row>
    <row r="16" spans="1:11" x14ac:dyDescent="0.25">
      <c r="A16" s="10">
        <v>30497</v>
      </c>
      <c r="B16" s="25">
        <v>26.837351399999999</v>
      </c>
    </row>
    <row r="17" spans="1:2" x14ac:dyDescent="0.25">
      <c r="A17" s="10">
        <v>30589</v>
      </c>
      <c r="B17" s="25">
        <v>27.134615</v>
      </c>
    </row>
    <row r="18" spans="1:2" x14ac:dyDescent="0.25">
      <c r="A18" s="10">
        <v>30681</v>
      </c>
      <c r="B18" s="25">
        <v>26.812020100000002</v>
      </c>
    </row>
    <row r="19" spans="1:2" x14ac:dyDescent="0.25">
      <c r="A19" s="10">
        <v>30772</v>
      </c>
      <c r="B19" s="25">
        <v>25.9326902</v>
      </c>
    </row>
    <row r="20" spans="1:2" x14ac:dyDescent="0.25">
      <c r="A20" s="10">
        <v>30863</v>
      </c>
      <c r="B20" s="25">
        <v>26.5412949</v>
      </c>
    </row>
    <row r="21" spans="1:2" x14ac:dyDescent="0.25">
      <c r="A21" s="10">
        <v>30955</v>
      </c>
      <c r="B21" s="25">
        <v>26.9714761</v>
      </c>
    </row>
    <row r="22" spans="1:2" x14ac:dyDescent="0.25">
      <c r="A22" s="10">
        <v>31047</v>
      </c>
      <c r="B22" s="25">
        <v>27.7042304</v>
      </c>
    </row>
    <row r="23" spans="1:2" x14ac:dyDescent="0.25">
      <c r="A23" s="10">
        <v>31137</v>
      </c>
      <c r="B23" s="25">
        <v>29.503334599999999</v>
      </c>
    </row>
    <row r="24" spans="1:2" x14ac:dyDescent="0.25">
      <c r="A24" s="10">
        <v>31228</v>
      </c>
      <c r="B24" s="25">
        <v>29.1268891</v>
      </c>
    </row>
    <row r="25" spans="1:2" x14ac:dyDescent="0.25">
      <c r="A25" s="10">
        <v>31320</v>
      </c>
      <c r="B25" s="25">
        <v>29.050735599999999</v>
      </c>
    </row>
    <row r="26" spans="1:2" x14ac:dyDescent="0.25">
      <c r="A26" s="10">
        <v>31412</v>
      </c>
      <c r="B26" s="25">
        <v>29.0561516</v>
      </c>
    </row>
    <row r="27" spans="1:2" x14ac:dyDescent="0.25">
      <c r="A27" s="10">
        <v>31502</v>
      </c>
      <c r="B27" s="25">
        <v>29.286293700000002</v>
      </c>
    </row>
    <row r="28" spans="1:2" x14ac:dyDescent="0.25">
      <c r="A28" s="10">
        <v>31593</v>
      </c>
      <c r="B28" s="25">
        <v>29.372084399999999</v>
      </c>
    </row>
    <row r="29" spans="1:2" x14ac:dyDescent="0.25">
      <c r="A29" s="10">
        <v>31685</v>
      </c>
      <c r="B29" s="25">
        <v>29.718376899999999</v>
      </c>
    </row>
    <row r="30" spans="1:2" x14ac:dyDescent="0.25">
      <c r="A30" s="10">
        <v>31777</v>
      </c>
      <c r="B30" s="25">
        <v>30.6819667</v>
      </c>
    </row>
    <row r="31" spans="1:2" x14ac:dyDescent="0.25">
      <c r="A31" s="10">
        <v>31867</v>
      </c>
      <c r="B31" s="25">
        <v>38.809574499999997</v>
      </c>
    </row>
    <row r="32" spans="1:2" x14ac:dyDescent="0.25">
      <c r="A32" s="10">
        <v>31958</v>
      </c>
      <c r="B32" s="25">
        <v>38.746407499999997</v>
      </c>
    </row>
    <row r="33" spans="1:2" x14ac:dyDescent="0.25">
      <c r="A33" s="10">
        <v>32050</v>
      </c>
      <c r="B33" s="25">
        <v>39.093052</v>
      </c>
    </row>
    <row r="34" spans="1:2" x14ac:dyDescent="0.25">
      <c r="A34" s="10">
        <v>32142</v>
      </c>
      <c r="B34" s="25">
        <v>39.083629199999997</v>
      </c>
    </row>
    <row r="35" spans="1:2" x14ac:dyDescent="0.25">
      <c r="A35" s="10">
        <v>32233</v>
      </c>
      <c r="B35" s="25">
        <v>38.328455099999999</v>
      </c>
    </row>
    <row r="36" spans="1:2" x14ac:dyDescent="0.25">
      <c r="A36" s="10">
        <v>32324</v>
      </c>
      <c r="B36" s="25">
        <v>36.990434299999997</v>
      </c>
    </row>
    <row r="37" spans="1:2" x14ac:dyDescent="0.25">
      <c r="A37" s="10">
        <v>32416</v>
      </c>
      <c r="B37" s="25">
        <v>35.776532400000001</v>
      </c>
    </row>
    <row r="38" spans="1:2" x14ac:dyDescent="0.25">
      <c r="A38" s="10">
        <v>32508</v>
      </c>
      <c r="B38" s="25">
        <v>34.344729000000001</v>
      </c>
    </row>
    <row r="39" spans="1:2" x14ac:dyDescent="0.25">
      <c r="A39" s="10">
        <v>32598</v>
      </c>
      <c r="B39" s="25">
        <v>32.547702700000002</v>
      </c>
    </row>
    <row r="40" spans="1:2" x14ac:dyDescent="0.25">
      <c r="A40" s="10">
        <v>32689</v>
      </c>
      <c r="B40" s="25">
        <v>32.371259500000001</v>
      </c>
    </row>
    <row r="41" spans="1:2" x14ac:dyDescent="0.25">
      <c r="A41" s="10">
        <v>32781</v>
      </c>
      <c r="B41" s="25">
        <v>32.089014499999998</v>
      </c>
    </row>
    <row r="42" spans="1:2" x14ac:dyDescent="0.25">
      <c r="A42" s="10">
        <v>32873</v>
      </c>
      <c r="B42" s="25">
        <v>32.8162278</v>
      </c>
    </row>
    <row r="43" spans="1:2" x14ac:dyDescent="0.25">
      <c r="A43" s="10">
        <v>32963</v>
      </c>
      <c r="B43" s="25">
        <v>30.694767299999999</v>
      </c>
    </row>
    <row r="44" spans="1:2" x14ac:dyDescent="0.25">
      <c r="A44" s="10">
        <v>33054</v>
      </c>
      <c r="B44" s="25">
        <v>31.926873100000002</v>
      </c>
    </row>
    <row r="45" spans="1:2" x14ac:dyDescent="0.25">
      <c r="A45" s="10">
        <v>33146</v>
      </c>
      <c r="B45" s="25">
        <v>30.819881899999999</v>
      </c>
    </row>
    <row r="46" spans="1:2" x14ac:dyDescent="0.25">
      <c r="A46" s="10">
        <v>33238</v>
      </c>
      <c r="B46" s="25">
        <v>27.784449200000001</v>
      </c>
    </row>
    <row r="47" spans="1:2" x14ac:dyDescent="0.25">
      <c r="A47" s="10">
        <v>33328</v>
      </c>
      <c r="B47" s="25">
        <v>27.619656800000001</v>
      </c>
    </row>
    <row r="48" spans="1:2" x14ac:dyDescent="0.25">
      <c r="A48" s="10">
        <v>33419</v>
      </c>
      <c r="B48" s="25">
        <v>24.0526661</v>
      </c>
    </row>
    <row r="49" spans="1:2" x14ac:dyDescent="0.25">
      <c r="A49" s="10">
        <v>33511</v>
      </c>
      <c r="B49" s="25">
        <v>24.1383224</v>
      </c>
    </row>
    <row r="50" spans="1:2" x14ac:dyDescent="0.25">
      <c r="A50" s="10">
        <v>33603</v>
      </c>
      <c r="B50" s="25">
        <v>24.476661700000001</v>
      </c>
    </row>
    <row r="51" spans="1:2" x14ac:dyDescent="0.25">
      <c r="A51" s="10">
        <v>33694</v>
      </c>
      <c r="B51" s="25">
        <v>23.8347172</v>
      </c>
    </row>
    <row r="52" spans="1:2" x14ac:dyDescent="0.25">
      <c r="A52" s="10">
        <v>33785</v>
      </c>
      <c r="B52" s="25">
        <v>23.216298599999998</v>
      </c>
    </row>
    <row r="53" spans="1:2" x14ac:dyDescent="0.25">
      <c r="A53" s="10">
        <v>33877</v>
      </c>
      <c r="B53" s="25">
        <v>23.065588900000002</v>
      </c>
    </row>
    <row r="54" spans="1:2" x14ac:dyDescent="0.25">
      <c r="A54" s="10">
        <v>33969</v>
      </c>
      <c r="B54" s="25">
        <v>23.291406200000001</v>
      </c>
    </row>
    <row r="55" spans="1:2" x14ac:dyDescent="0.25">
      <c r="A55" s="10">
        <v>34059</v>
      </c>
      <c r="B55" s="25">
        <v>18.496517900000001</v>
      </c>
    </row>
    <row r="56" spans="1:2" x14ac:dyDescent="0.25">
      <c r="A56" s="10">
        <v>34150</v>
      </c>
      <c r="B56" s="25">
        <v>17.681123599999999</v>
      </c>
    </row>
    <row r="57" spans="1:2" x14ac:dyDescent="0.25">
      <c r="A57" s="10">
        <v>34242</v>
      </c>
      <c r="B57" s="25">
        <v>19.5293147</v>
      </c>
    </row>
    <row r="58" spans="1:2" x14ac:dyDescent="0.25">
      <c r="A58" s="10">
        <v>34334</v>
      </c>
      <c r="B58" s="25">
        <v>23.653373599999998</v>
      </c>
    </row>
    <row r="59" spans="1:2" x14ac:dyDescent="0.25">
      <c r="A59" s="10">
        <v>34424</v>
      </c>
      <c r="B59" s="25">
        <v>20.027481600000002</v>
      </c>
    </row>
    <row r="60" spans="1:2" x14ac:dyDescent="0.25">
      <c r="A60" s="10">
        <v>34515</v>
      </c>
      <c r="B60" s="25">
        <v>20.661152699999999</v>
      </c>
    </row>
    <row r="61" spans="1:2" x14ac:dyDescent="0.25">
      <c r="A61" s="10">
        <v>34607</v>
      </c>
      <c r="B61" s="25">
        <v>20.7087094</v>
      </c>
    </row>
    <row r="62" spans="1:2" x14ac:dyDescent="0.25">
      <c r="A62" s="10">
        <v>34699</v>
      </c>
      <c r="B62" s="25">
        <v>20.063667599999999</v>
      </c>
    </row>
    <row r="63" spans="1:2" x14ac:dyDescent="0.25">
      <c r="A63" s="10">
        <v>34789</v>
      </c>
      <c r="B63" s="25">
        <v>20.7920722</v>
      </c>
    </row>
    <row r="64" spans="1:2" x14ac:dyDescent="0.25">
      <c r="A64" s="10">
        <v>34880</v>
      </c>
      <c r="B64" s="25">
        <v>21.067034</v>
      </c>
    </row>
    <row r="65" spans="1:2" x14ac:dyDescent="0.25">
      <c r="A65" s="10">
        <v>34972</v>
      </c>
      <c r="B65" s="25">
        <v>21.485375000000001</v>
      </c>
    </row>
    <row r="66" spans="1:2" x14ac:dyDescent="0.25">
      <c r="A66" s="10">
        <v>35064</v>
      </c>
      <c r="B66" s="25">
        <v>21.229810199999999</v>
      </c>
    </row>
    <row r="67" spans="1:2" x14ac:dyDescent="0.25">
      <c r="A67" s="10">
        <v>35155</v>
      </c>
      <c r="B67" s="25">
        <v>21.344329299999998</v>
      </c>
    </row>
    <row r="68" spans="1:2" x14ac:dyDescent="0.25">
      <c r="A68" s="10">
        <v>35246</v>
      </c>
      <c r="B68" s="25">
        <v>21.506094000000001</v>
      </c>
    </row>
    <row r="69" spans="1:2" x14ac:dyDescent="0.25">
      <c r="A69" s="10">
        <v>35338</v>
      </c>
      <c r="B69" s="25">
        <v>22.307732099999999</v>
      </c>
    </row>
    <row r="70" spans="1:2" x14ac:dyDescent="0.25">
      <c r="A70" s="10">
        <v>35430</v>
      </c>
      <c r="B70" s="25">
        <v>22.098481499999998</v>
      </c>
    </row>
    <row r="71" spans="1:2" x14ac:dyDescent="0.25">
      <c r="A71" s="10">
        <v>35520</v>
      </c>
      <c r="B71" s="25">
        <v>22.8908372</v>
      </c>
    </row>
    <row r="72" spans="1:2" x14ac:dyDescent="0.25">
      <c r="A72" s="10">
        <v>35611</v>
      </c>
      <c r="B72" s="25">
        <v>22.856552199999999</v>
      </c>
    </row>
    <row r="73" spans="1:2" x14ac:dyDescent="0.25">
      <c r="A73" s="10">
        <v>35703</v>
      </c>
      <c r="B73" s="25">
        <v>22.804107599999998</v>
      </c>
    </row>
    <row r="74" spans="1:2" x14ac:dyDescent="0.25">
      <c r="A74" s="10">
        <v>35795</v>
      </c>
      <c r="B74" s="25">
        <v>23.005197500000001</v>
      </c>
    </row>
    <row r="75" spans="1:2" x14ac:dyDescent="0.25">
      <c r="A75" s="10">
        <v>35885</v>
      </c>
      <c r="B75" s="25">
        <v>22.578443100000001</v>
      </c>
    </row>
    <row r="76" spans="1:2" x14ac:dyDescent="0.25">
      <c r="A76" s="10">
        <v>35976</v>
      </c>
      <c r="B76" s="25">
        <v>23.338470699999998</v>
      </c>
    </row>
    <row r="77" spans="1:2" x14ac:dyDescent="0.25">
      <c r="A77" s="10">
        <v>36068</v>
      </c>
      <c r="B77" s="25">
        <v>23.066594200000001</v>
      </c>
    </row>
    <row r="78" spans="1:2" x14ac:dyDescent="0.25">
      <c r="A78" s="10">
        <v>36160</v>
      </c>
      <c r="B78" s="25">
        <v>24.097320400000001</v>
      </c>
    </row>
    <row r="79" spans="1:2" x14ac:dyDescent="0.25">
      <c r="A79" s="10">
        <v>36250</v>
      </c>
      <c r="B79" s="25">
        <v>26.3310396</v>
      </c>
    </row>
    <row r="80" spans="1:2" x14ac:dyDescent="0.25">
      <c r="A80" s="10">
        <v>36341</v>
      </c>
      <c r="B80" s="25">
        <v>26.7597761</v>
      </c>
    </row>
    <row r="81" spans="1:2" x14ac:dyDescent="0.25">
      <c r="A81" s="10">
        <v>36433</v>
      </c>
      <c r="B81" s="25">
        <v>26.215357600000001</v>
      </c>
    </row>
    <row r="82" spans="1:2" x14ac:dyDescent="0.25">
      <c r="A82" s="10">
        <v>36525</v>
      </c>
      <c r="B82" s="25">
        <v>27.683498499999999</v>
      </c>
    </row>
    <row r="83" spans="1:2" x14ac:dyDescent="0.25">
      <c r="A83" s="10">
        <v>36616</v>
      </c>
      <c r="B83" s="25">
        <v>30.4434699</v>
      </c>
    </row>
    <row r="84" spans="1:2" x14ac:dyDescent="0.25">
      <c r="A84" s="10">
        <v>36707</v>
      </c>
      <c r="B84" s="25">
        <v>30.732445500000001</v>
      </c>
    </row>
    <row r="85" spans="1:2" x14ac:dyDescent="0.25">
      <c r="A85" s="10">
        <v>36799</v>
      </c>
      <c r="B85" s="25">
        <v>31.285270499999999</v>
      </c>
    </row>
    <row r="86" spans="1:2" x14ac:dyDescent="0.25">
      <c r="A86" s="10">
        <v>36891</v>
      </c>
      <c r="B86" s="25">
        <v>31.495213100000001</v>
      </c>
    </row>
    <row r="87" spans="1:2" x14ac:dyDescent="0.25">
      <c r="A87" s="10">
        <v>36981</v>
      </c>
      <c r="B87" s="25">
        <v>31.978072999999998</v>
      </c>
    </row>
    <row r="88" spans="1:2" x14ac:dyDescent="0.25">
      <c r="A88" s="10">
        <v>37072</v>
      </c>
      <c r="B88" s="25">
        <v>31.099717800000001</v>
      </c>
    </row>
    <row r="89" spans="1:2" x14ac:dyDescent="0.25">
      <c r="A89" s="10">
        <v>37164</v>
      </c>
      <c r="B89" s="25">
        <v>30.7927903</v>
      </c>
    </row>
    <row r="90" spans="1:2" x14ac:dyDescent="0.25">
      <c r="A90" s="10">
        <v>37256</v>
      </c>
      <c r="B90" s="25">
        <v>29.920989800000001</v>
      </c>
    </row>
    <row r="91" spans="1:2" x14ac:dyDescent="0.25">
      <c r="A91" s="10">
        <v>37346</v>
      </c>
      <c r="B91" s="25">
        <v>30.628097499999999</v>
      </c>
    </row>
    <row r="92" spans="1:2" x14ac:dyDescent="0.25">
      <c r="A92" s="10">
        <v>37437</v>
      </c>
      <c r="B92" s="25">
        <v>30.319905599999998</v>
      </c>
    </row>
    <row r="93" spans="1:2" x14ac:dyDescent="0.25">
      <c r="A93" s="10">
        <v>37529</v>
      </c>
      <c r="B93" s="25">
        <v>29.594493100000001</v>
      </c>
    </row>
    <row r="94" spans="1:2" x14ac:dyDescent="0.25">
      <c r="A94" s="10">
        <v>37621</v>
      </c>
      <c r="B94" s="25">
        <v>28.675198900000002</v>
      </c>
    </row>
    <row r="95" spans="1:2" x14ac:dyDescent="0.25">
      <c r="A95" s="10">
        <v>37711</v>
      </c>
      <c r="B95" s="25">
        <v>27.544210799999998</v>
      </c>
    </row>
    <row r="96" spans="1:2" x14ac:dyDescent="0.25">
      <c r="A96" s="10">
        <v>37802</v>
      </c>
      <c r="B96" s="25">
        <v>27.736059099999999</v>
      </c>
    </row>
    <row r="97" spans="1:2" x14ac:dyDescent="0.25">
      <c r="A97" s="10">
        <v>37894</v>
      </c>
      <c r="B97" s="25">
        <v>28.3252962</v>
      </c>
    </row>
    <row r="98" spans="1:2" x14ac:dyDescent="0.25">
      <c r="A98" s="10">
        <v>37986</v>
      </c>
      <c r="B98" s="25">
        <v>28.629337599999999</v>
      </c>
    </row>
    <row r="99" spans="1:2" x14ac:dyDescent="0.25">
      <c r="A99" s="10">
        <v>38077</v>
      </c>
      <c r="B99" s="25">
        <v>28.810657899999999</v>
      </c>
    </row>
    <row r="100" spans="1:2" x14ac:dyDescent="0.25">
      <c r="A100" s="10">
        <v>38168</v>
      </c>
      <c r="B100" s="25">
        <v>29.348525500000001</v>
      </c>
    </row>
    <row r="101" spans="1:2" x14ac:dyDescent="0.25">
      <c r="A101" s="10">
        <v>38260</v>
      </c>
      <c r="B101" s="25">
        <v>28.294965999999999</v>
      </c>
    </row>
    <row r="102" spans="1:2" x14ac:dyDescent="0.25">
      <c r="A102" s="10">
        <v>38352</v>
      </c>
      <c r="B102" s="25">
        <v>29.319574500000002</v>
      </c>
    </row>
    <row r="103" spans="1:2" x14ac:dyDescent="0.25">
      <c r="A103" s="10">
        <v>38442</v>
      </c>
      <c r="B103" s="25">
        <v>28.373878099999999</v>
      </c>
    </row>
    <row r="104" spans="1:2" x14ac:dyDescent="0.25">
      <c r="A104" s="10">
        <v>38533</v>
      </c>
      <c r="B104" s="25">
        <v>29.983650799999999</v>
      </c>
    </row>
    <row r="105" spans="1:2" x14ac:dyDescent="0.25">
      <c r="A105" s="10">
        <v>38625</v>
      </c>
      <c r="B105" s="25">
        <v>30.9792925</v>
      </c>
    </row>
    <row r="106" spans="1:2" x14ac:dyDescent="0.25">
      <c r="A106" s="10">
        <v>38717</v>
      </c>
      <c r="B106" s="25">
        <v>32.544000400000002</v>
      </c>
    </row>
    <row r="107" spans="1:2" x14ac:dyDescent="0.25">
      <c r="A107" s="10">
        <v>38807</v>
      </c>
      <c r="B107" s="25">
        <v>34.178758600000002</v>
      </c>
    </row>
    <row r="108" spans="1:2" x14ac:dyDescent="0.25">
      <c r="A108" s="10">
        <v>38898</v>
      </c>
      <c r="B108" s="25">
        <v>34.839661300000003</v>
      </c>
    </row>
    <row r="109" spans="1:2" x14ac:dyDescent="0.25">
      <c r="A109" s="10">
        <v>38990</v>
      </c>
      <c r="B109" s="25">
        <v>37.626775299999998</v>
      </c>
    </row>
    <row r="110" spans="1:2" x14ac:dyDescent="0.25">
      <c r="A110" s="10">
        <v>39082</v>
      </c>
      <c r="B110" s="25">
        <v>37.865128200000001</v>
      </c>
    </row>
    <row r="111" spans="1:2" x14ac:dyDescent="0.25">
      <c r="A111" s="10">
        <v>39172</v>
      </c>
      <c r="B111" s="25">
        <v>39.260687799999999</v>
      </c>
    </row>
    <row r="112" spans="1:2" x14ac:dyDescent="0.25">
      <c r="A112" s="10">
        <v>39263</v>
      </c>
      <c r="B112" s="25">
        <v>38.173767900000001</v>
      </c>
    </row>
    <row r="113" spans="1:2" x14ac:dyDescent="0.25">
      <c r="A113" s="10">
        <v>39355</v>
      </c>
      <c r="B113" s="25">
        <v>38.920161299999997</v>
      </c>
    </row>
    <row r="114" spans="1:2" x14ac:dyDescent="0.25">
      <c r="A114" s="10">
        <v>39447</v>
      </c>
      <c r="B114" s="25">
        <v>36.930360899999997</v>
      </c>
    </row>
    <row r="115" spans="1:2" x14ac:dyDescent="0.25">
      <c r="A115" s="10">
        <v>39538</v>
      </c>
      <c r="B115" s="25">
        <v>36.800727000000002</v>
      </c>
    </row>
    <row r="116" spans="1:2" x14ac:dyDescent="0.25">
      <c r="A116" s="10">
        <v>39629</v>
      </c>
      <c r="B116" s="25">
        <v>37.468199599999998</v>
      </c>
    </row>
    <row r="117" spans="1:2" x14ac:dyDescent="0.25">
      <c r="A117" s="10">
        <v>39721</v>
      </c>
      <c r="B117" s="25">
        <v>38.771297599999997</v>
      </c>
    </row>
    <row r="118" spans="1:2" x14ac:dyDescent="0.25">
      <c r="A118" s="10">
        <v>39813</v>
      </c>
      <c r="B118" s="25">
        <v>38.651395899999997</v>
      </c>
    </row>
    <row r="119" spans="1:2" x14ac:dyDescent="0.25">
      <c r="A119" s="10">
        <v>39903</v>
      </c>
      <c r="B119" s="25">
        <v>33.368784599999998</v>
      </c>
    </row>
    <row r="120" spans="1:2" x14ac:dyDescent="0.25">
      <c r="A120" s="10">
        <v>39994</v>
      </c>
      <c r="B120" s="25">
        <v>33.800851000000002</v>
      </c>
    </row>
    <row r="121" spans="1:2" x14ac:dyDescent="0.25">
      <c r="A121" s="10">
        <v>40086</v>
      </c>
      <c r="B121" s="25">
        <v>32.549680299999999</v>
      </c>
    </row>
    <row r="122" spans="1:2" x14ac:dyDescent="0.25">
      <c r="A122" s="10">
        <v>40178</v>
      </c>
      <c r="B122" s="25">
        <v>30.416667499999999</v>
      </c>
    </row>
    <row r="123" spans="1:2" x14ac:dyDescent="0.25">
      <c r="A123" s="10">
        <v>40268</v>
      </c>
      <c r="B123" s="25">
        <v>31.743837599999999</v>
      </c>
    </row>
    <row r="124" spans="1:2" x14ac:dyDescent="0.25">
      <c r="A124" s="10">
        <v>40359</v>
      </c>
      <c r="B124" s="25">
        <v>31.256547699999999</v>
      </c>
    </row>
    <row r="125" spans="1:2" x14ac:dyDescent="0.25">
      <c r="A125" s="10">
        <v>40451</v>
      </c>
      <c r="B125" s="25">
        <v>28.5750536</v>
      </c>
    </row>
    <row r="126" spans="1:2" x14ac:dyDescent="0.25">
      <c r="A126" s="10">
        <v>40543</v>
      </c>
      <c r="B126" s="25">
        <v>28.552127500000001</v>
      </c>
    </row>
    <row r="127" spans="1:2" x14ac:dyDescent="0.25">
      <c r="A127" s="10">
        <v>40633</v>
      </c>
      <c r="B127" s="25">
        <v>29.396600899999999</v>
      </c>
    </row>
    <row r="128" spans="1:2" x14ac:dyDescent="0.25">
      <c r="A128" s="10">
        <v>40724</v>
      </c>
      <c r="B128" s="25">
        <v>28.969458899999999</v>
      </c>
    </row>
    <row r="129" spans="1:2" x14ac:dyDescent="0.25">
      <c r="A129" s="10">
        <v>40816</v>
      </c>
      <c r="B129" s="25">
        <v>28.023557700000001</v>
      </c>
    </row>
    <row r="130" spans="1:2" x14ac:dyDescent="0.25">
      <c r="A130" s="10">
        <v>40908</v>
      </c>
      <c r="B130" s="25">
        <v>27.698798199999999</v>
      </c>
    </row>
    <row r="131" spans="1:2" x14ac:dyDescent="0.25">
      <c r="A131" s="10">
        <v>40999</v>
      </c>
      <c r="B131" s="25">
        <v>26.2376121</v>
      </c>
    </row>
    <row r="132" spans="1:2" x14ac:dyDescent="0.25">
      <c r="A132" s="10">
        <v>41090</v>
      </c>
      <c r="B132" s="25">
        <v>26.2905643</v>
      </c>
    </row>
    <row r="133" spans="1:2" x14ac:dyDescent="0.25">
      <c r="A133" s="10">
        <v>41182</v>
      </c>
      <c r="B133" s="25">
        <v>25.468083499999999</v>
      </c>
    </row>
    <row r="134" spans="1:2" x14ac:dyDescent="0.25">
      <c r="A134" s="10">
        <v>41274</v>
      </c>
      <c r="B134" s="25">
        <v>25.921699700000001</v>
      </c>
    </row>
    <row r="135" spans="1:2" x14ac:dyDescent="0.25">
      <c r="A135" s="10">
        <v>41364</v>
      </c>
      <c r="B135" s="25">
        <v>26.125396599999998</v>
      </c>
    </row>
    <row r="136" spans="1:2" x14ac:dyDescent="0.25">
      <c r="A136" s="10">
        <v>41455</v>
      </c>
      <c r="B136" s="25">
        <v>25.162430799999999</v>
      </c>
    </row>
    <row r="137" spans="1:2" x14ac:dyDescent="0.25">
      <c r="A137" s="10">
        <v>41547</v>
      </c>
      <c r="B137" s="25">
        <v>25.345269299999998</v>
      </c>
    </row>
    <row r="138" spans="1:2" x14ac:dyDescent="0.25">
      <c r="A138" s="10">
        <v>41639</v>
      </c>
      <c r="B138" s="25">
        <v>24.3123182</v>
      </c>
    </row>
    <row r="139" spans="1:2" x14ac:dyDescent="0.25">
      <c r="A139" s="10">
        <v>41729</v>
      </c>
      <c r="B139" s="25">
        <v>25.021343999999999</v>
      </c>
    </row>
    <row r="140" spans="1:2" x14ac:dyDescent="0.25">
      <c r="A140" s="10">
        <v>41820</v>
      </c>
      <c r="B140" s="25">
        <v>24.874628099999999</v>
      </c>
    </row>
    <row r="141" spans="1:2" x14ac:dyDescent="0.25">
      <c r="A141" s="10">
        <v>41912</v>
      </c>
      <c r="B141" s="25">
        <v>24.4044059</v>
      </c>
    </row>
    <row r="142" spans="1:2" x14ac:dyDescent="0.25">
      <c r="A142" s="10">
        <v>42004</v>
      </c>
      <c r="B142" s="25">
        <v>23.633615800000001</v>
      </c>
    </row>
    <row r="143" spans="1:2" x14ac:dyDescent="0.25">
      <c r="A143" s="10">
        <v>42094</v>
      </c>
      <c r="B143" s="25">
        <v>24.040364199999999</v>
      </c>
    </row>
    <row r="144" spans="1:2" x14ac:dyDescent="0.25">
      <c r="A144" s="10">
        <v>42185</v>
      </c>
      <c r="B144" s="25">
        <v>24.7119806</v>
      </c>
    </row>
    <row r="145" spans="1:2" x14ac:dyDescent="0.25">
      <c r="A145" s="10">
        <v>42277</v>
      </c>
      <c r="B145" s="25">
        <v>25.861542700000001</v>
      </c>
    </row>
    <row r="146" spans="1:2" x14ac:dyDescent="0.25">
      <c r="A146" s="10">
        <v>42369</v>
      </c>
      <c r="B146" s="25">
        <v>26.051827299999999</v>
      </c>
    </row>
    <row r="147" spans="1:2" x14ac:dyDescent="0.25">
      <c r="A147" s="10">
        <v>42460</v>
      </c>
      <c r="B147" s="25">
        <v>25.625455200000001</v>
      </c>
    </row>
    <row r="148" spans="1:2" x14ac:dyDescent="0.25">
      <c r="A148" s="10">
        <v>42551</v>
      </c>
      <c r="B148" s="25">
        <v>25.135703400000001</v>
      </c>
    </row>
    <row r="149" spans="1:2" x14ac:dyDescent="0.25">
      <c r="A149" s="10">
        <v>42643</v>
      </c>
      <c r="B149" s="25">
        <v>24.730173499999999</v>
      </c>
    </row>
    <row r="150" spans="1:2" x14ac:dyDescent="0.25">
      <c r="A150" s="10">
        <v>42735</v>
      </c>
      <c r="B150" s="25">
        <v>24.357149799999998</v>
      </c>
    </row>
    <row r="151" spans="1:2" x14ac:dyDescent="0.25">
      <c r="A151" s="10">
        <v>42825</v>
      </c>
      <c r="B151" s="25">
        <v>24.7367171</v>
      </c>
    </row>
    <row r="152" spans="1:2" x14ac:dyDescent="0.25">
      <c r="A152" s="10">
        <v>42916</v>
      </c>
      <c r="B152" s="25">
        <v>24.956970900000002</v>
      </c>
    </row>
    <row r="153" spans="1:2" x14ac:dyDescent="0.25">
      <c r="A153" s="10">
        <v>43008</v>
      </c>
      <c r="B153" s="25">
        <v>24.6669202</v>
      </c>
    </row>
    <row r="154" spans="1:2" x14ac:dyDescent="0.25">
      <c r="A154" s="10">
        <v>43100</v>
      </c>
      <c r="B154" s="25">
        <v>24.586145599999998</v>
      </c>
    </row>
    <row r="155" spans="1:2" x14ac:dyDescent="0.25">
      <c r="A155" s="10">
        <v>43190</v>
      </c>
      <c r="B155" s="25">
        <v>25.268373499999999</v>
      </c>
    </row>
    <row r="156" spans="1:2" x14ac:dyDescent="0.25">
      <c r="A156" s="10">
        <v>43281</v>
      </c>
      <c r="B156" s="25">
        <v>24.984121300000002</v>
      </c>
    </row>
    <row r="157" spans="1:2" x14ac:dyDescent="0.25">
      <c r="A157" s="10">
        <v>43373</v>
      </c>
      <c r="B157" s="25">
        <v>24.7871776</v>
      </c>
    </row>
    <row r="158" spans="1:2" x14ac:dyDescent="0.25">
      <c r="A158" s="10">
        <v>43465</v>
      </c>
      <c r="B158" s="25">
        <v>24.7817297</v>
      </c>
    </row>
    <row r="159" spans="1:2" x14ac:dyDescent="0.25">
      <c r="A159" s="10">
        <v>43555</v>
      </c>
      <c r="B159" s="25">
        <v>24.341134100000001</v>
      </c>
    </row>
    <row r="160" spans="1:2" x14ac:dyDescent="0.25">
      <c r="A160" s="10">
        <v>43646</v>
      </c>
      <c r="B160" s="25">
        <v>24.312863499999999</v>
      </c>
    </row>
    <row r="161" spans="1:2" x14ac:dyDescent="0.25">
      <c r="A161" s="10">
        <v>43738</v>
      </c>
      <c r="B161" s="25">
        <v>23.978034300000001</v>
      </c>
    </row>
    <row r="162" spans="1:2" x14ac:dyDescent="0.25">
      <c r="A162" s="10">
        <v>43830</v>
      </c>
      <c r="B162" s="25">
        <v>23.8833585</v>
      </c>
    </row>
    <row r="163" spans="1:2" x14ac:dyDescent="0.25">
      <c r="A163" s="10">
        <v>43921</v>
      </c>
      <c r="B163" s="25">
        <v>24.3383249</v>
      </c>
    </row>
    <row r="164" spans="1:2" x14ac:dyDescent="0.25">
      <c r="A164" s="10">
        <v>44012</v>
      </c>
      <c r="B164" s="25">
        <v>24.4078895</v>
      </c>
    </row>
    <row r="165" spans="1:2" x14ac:dyDescent="0.25">
      <c r="A165" s="10">
        <v>44104</v>
      </c>
      <c r="B165" s="25">
        <v>24.194254300000001</v>
      </c>
    </row>
    <row r="166" spans="1:2" x14ac:dyDescent="0.25">
      <c r="A166" s="10">
        <v>44196</v>
      </c>
      <c r="B166" s="25">
        <v>26.124557100000001</v>
      </c>
    </row>
    <row r="167" spans="1:2" x14ac:dyDescent="0.25">
      <c r="A167" s="10">
        <v>44286</v>
      </c>
      <c r="B167" s="25">
        <v>25.582481099999999</v>
      </c>
    </row>
    <row r="168" spans="1:2" x14ac:dyDescent="0.25">
      <c r="A168" s="10">
        <v>44377</v>
      </c>
      <c r="B168" s="25">
        <v>26.076460699999998</v>
      </c>
    </row>
    <row r="169" spans="1:2" x14ac:dyDescent="0.25">
      <c r="A169" s="10">
        <v>44469</v>
      </c>
      <c r="B169" s="25">
        <v>25.529851399999998</v>
      </c>
    </row>
  </sheetData>
  <mergeCells count="3">
    <mergeCell ref="B3:H3"/>
    <mergeCell ref="A1:H1"/>
    <mergeCell ref="B2:H2"/>
  </mergeCells>
  <hyperlinks>
    <hyperlink ref="H4" location="Contents!A1" display="Back to Contents" xr:uid="{00000000-0004-0000-0D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0"/>
  <dimension ref="A1:I504"/>
  <sheetViews>
    <sheetView zoomScaleNormal="100" workbookViewId="0">
      <selection sqref="A1:G1"/>
    </sheetView>
  </sheetViews>
  <sheetFormatPr defaultColWidth="9.140625" defaultRowHeight="13.5" x14ac:dyDescent="0.25"/>
  <cols>
    <col min="1" max="1" width="11" style="3" bestFit="1" customWidth="1"/>
    <col min="2" max="7" width="32.140625" style="3" customWidth="1"/>
    <col min="8" max="8" width="36.28515625" style="3" customWidth="1"/>
    <col min="9" max="16384" width="9.140625" style="3"/>
  </cols>
  <sheetData>
    <row r="1" spans="1:9" ht="26.25" customHeight="1" thickBot="1" x14ac:dyDescent="0.3">
      <c r="A1" s="84" t="s">
        <v>102</v>
      </c>
      <c r="B1" s="85"/>
      <c r="C1" s="85"/>
      <c r="D1" s="85"/>
      <c r="E1" s="85"/>
      <c r="F1" s="85"/>
      <c r="G1" s="85"/>
      <c r="H1" s="16"/>
      <c r="I1" s="16"/>
    </row>
    <row r="2" spans="1:9" ht="42.75" customHeight="1" x14ac:dyDescent="0.25">
      <c r="A2" s="5" t="s">
        <v>0</v>
      </c>
      <c r="B2" s="102" t="s">
        <v>143</v>
      </c>
      <c r="C2" s="103"/>
      <c r="D2" s="103"/>
      <c r="E2" s="103"/>
      <c r="F2" s="103"/>
      <c r="G2" s="103"/>
      <c r="H2" s="40"/>
      <c r="I2" s="40"/>
    </row>
    <row r="3" spans="1:9" x14ac:dyDescent="0.25">
      <c r="A3" s="41" t="s">
        <v>66</v>
      </c>
      <c r="B3" s="92" t="s">
        <v>103</v>
      </c>
      <c r="C3" s="92"/>
      <c r="D3" s="92"/>
      <c r="E3" s="92"/>
      <c r="F3" s="92"/>
      <c r="G3" s="92"/>
      <c r="H3" s="42"/>
      <c r="I3" s="41"/>
    </row>
    <row r="4" spans="1:9" x14ac:dyDescent="0.25">
      <c r="B4" s="13"/>
      <c r="C4" s="13"/>
      <c r="D4" s="13"/>
      <c r="E4" s="13"/>
      <c r="F4" s="13"/>
      <c r="G4" s="7" t="s">
        <v>68</v>
      </c>
    </row>
    <row r="6" spans="1:9" x14ac:dyDescent="0.25">
      <c r="A6" s="9" t="s">
        <v>70</v>
      </c>
      <c r="B6" s="9" t="s">
        <v>90</v>
      </c>
      <c r="C6" s="9" t="s">
        <v>91</v>
      </c>
      <c r="D6" s="9" t="s">
        <v>92</v>
      </c>
      <c r="E6" s="9" t="s">
        <v>93</v>
      </c>
      <c r="F6" s="9" t="s">
        <v>94</v>
      </c>
      <c r="G6" s="9" t="s">
        <v>95</v>
      </c>
    </row>
    <row r="7" spans="1:9" x14ac:dyDescent="0.25">
      <c r="A7" s="10">
        <v>28945</v>
      </c>
      <c r="B7" s="25">
        <v>115.16462522568285</v>
      </c>
      <c r="C7" s="25"/>
      <c r="D7" s="25"/>
      <c r="E7" s="25"/>
      <c r="F7" s="25"/>
      <c r="G7" s="25"/>
    </row>
    <row r="8" spans="1:9" x14ac:dyDescent="0.25">
      <c r="A8" s="10">
        <v>29036</v>
      </c>
      <c r="B8" s="25">
        <v>115.24405901604369</v>
      </c>
      <c r="C8" s="25"/>
      <c r="D8" s="25"/>
      <c r="E8" s="25"/>
      <c r="F8" s="25"/>
      <c r="G8" s="25"/>
    </row>
    <row r="9" spans="1:9" x14ac:dyDescent="0.25">
      <c r="A9" s="10">
        <v>29128</v>
      </c>
      <c r="B9" s="25">
        <v>115.64036233385819</v>
      </c>
      <c r="C9" s="25"/>
      <c r="D9" s="25"/>
      <c r="E9" s="25"/>
      <c r="F9" s="25"/>
      <c r="G9" s="25"/>
    </row>
    <row r="10" spans="1:9" x14ac:dyDescent="0.25">
      <c r="A10" s="10">
        <v>29220</v>
      </c>
      <c r="B10" s="25">
        <v>114.94437577411954</v>
      </c>
      <c r="C10" s="25"/>
      <c r="D10" s="25"/>
      <c r="E10" s="25"/>
      <c r="F10" s="25"/>
      <c r="G10" s="25"/>
    </row>
    <row r="11" spans="1:9" x14ac:dyDescent="0.25">
      <c r="A11" s="10">
        <v>29311</v>
      </c>
      <c r="B11" s="25">
        <v>114.00617784674105</v>
      </c>
      <c r="C11" s="25"/>
      <c r="D11" s="25"/>
      <c r="E1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-1.0059055692419827</v>
      </c>
      <c r="F11" s="25"/>
      <c r="G11" s="25"/>
    </row>
    <row r="12" spans="1:9" x14ac:dyDescent="0.25">
      <c r="A12" s="10">
        <v>29402</v>
      </c>
      <c r="B12" s="25">
        <v>113.51532036107996</v>
      </c>
      <c r="C12" s="25"/>
      <c r="D12" s="25"/>
      <c r="E1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-1.5000674826309845</v>
      </c>
      <c r="F12" s="25"/>
      <c r="G12" s="25"/>
    </row>
    <row r="13" spans="1:9" x14ac:dyDescent="0.25">
      <c r="A13" s="10">
        <v>29494</v>
      </c>
      <c r="B13" s="25">
        <v>113.78844004930082</v>
      </c>
      <c r="C13" s="25"/>
      <c r="D13" s="25"/>
      <c r="E1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-1.6014497422714769</v>
      </c>
      <c r="F13" s="25"/>
      <c r="G13" s="25"/>
    </row>
    <row r="14" spans="1:9" x14ac:dyDescent="0.25">
      <c r="A14" s="10">
        <v>29586</v>
      </c>
      <c r="B14" s="25">
        <v>114.31095674080507</v>
      </c>
      <c r="C14" s="25"/>
      <c r="D14" s="25"/>
      <c r="E1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-0.55106570377938535</v>
      </c>
      <c r="F14" s="25"/>
      <c r="G14" s="25"/>
    </row>
    <row r="15" spans="1:9" hidden="1" x14ac:dyDescent="0.25">
      <c r="A15" s="10">
        <v>29617</v>
      </c>
      <c r="B15" s="25"/>
      <c r="C15" s="25">
        <v>113.3311302853336</v>
      </c>
      <c r="D15" s="25">
        <v>274.25482600989028</v>
      </c>
      <c r="E15" s="25"/>
      <c r="F15" s="25"/>
      <c r="G15" s="25"/>
    </row>
    <row r="16" spans="1:9" hidden="1" x14ac:dyDescent="0.25">
      <c r="A16" s="10">
        <v>29645</v>
      </c>
      <c r="B16" s="25"/>
      <c r="C16" s="25">
        <v>114.10085868860281</v>
      </c>
      <c r="D16" s="25">
        <v>276.14205123353656</v>
      </c>
      <c r="E16" s="25"/>
      <c r="F16" s="25"/>
      <c r="G16" s="25"/>
    </row>
    <row r="17" spans="1:7" x14ac:dyDescent="0.25">
      <c r="A17" s="10">
        <v>29676</v>
      </c>
      <c r="B17" s="25">
        <v>115.18513622093698</v>
      </c>
      <c r="C17" s="25">
        <v>115.43689505087245</v>
      </c>
      <c r="D17" s="25">
        <v>279.46329752837556</v>
      </c>
      <c r="E1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1.0341179719057125</v>
      </c>
      <c r="F17" s="25"/>
      <c r="G17" s="25"/>
    </row>
    <row r="18" spans="1:7" hidden="1" x14ac:dyDescent="0.25">
      <c r="A18" s="10">
        <v>29706</v>
      </c>
      <c r="B18" s="25"/>
      <c r="C18" s="25">
        <v>116.58638237232422</v>
      </c>
      <c r="D18" s="25">
        <v>280.08915725291763</v>
      </c>
      <c r="E18" s="25"/>
      <c r="F18" s="25"/>
      <c r="G18" s="25"/>
    </row>
    <row r="19" spans="1:7" hidden="1" x14ac:dyDescent="0.25">
      <c r="A19" s="10">
        <v>29737</v>
      </c>
      <c r="B19" s="25"/>
      <c r="C19" s="25">
        <v>118.00622849712667</v>
      </c>
      <c r="D19" s="25">
        <v>282.47283152590757</v>
      </c>
      <c r="E19" s="25"/>
      <c r="F19" s="25"/>
      <c r="G19" s="25"/>
    </row>
    <row r="20" spans="1:7" x14ac:dyDescent="0.25">
      <c r="A20" s="10">
        <v>29767</v>
      </c>
      <c r="B20" s="25">
        <v>116.57184982592939</v>
      </c>
      <c r="C20" s="25">
        <v>120.15270532824823</v>
      </c>
      <c r="D20" s="25">
        <v>286.8988626079194</v>
      </c>
      <c r="E2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2.6926140499158535</v>
      </c>
      <c r="F20" s="25"/>
      <c r="G20" s="25"/>
    </row>
    <row r="21" spans="1:7" hidden="1" x14ac:dyDescent="0.25">
      <c r="A21" s="10">
        <v>29798</v>
      </c>
      <c r="B21" s="25"/>
      <c r="C21" s="25">
        <v>120.15995889769263</v>
      </c>
      <c r="D21" s="25">
        <v>285.05256860150575</v>
      </c>
      <c r="E21" s="25"/>
      <c r="F21" s="25"/>
      <c r="G21" s="25"/>
    </row>
    <row r="22" spans="1:7" hidden="1" x14ac:dyDescent="0.25">
      <c r="A22" s="10">
        <v>29829</v>
      </c>
      <c r="B22" s="25"/>
      <c r="C22" s="25">
        <v>120.97112862856747</v>
      </c>
      <c r="D22" s="25">
        <v>286.86793773090091</v>
      </c>
      <c r="E22" s="25"/>
      <c r="F22" s="25"/>
      <c r="G22" s="25"/>
    </row>
    <row r="23" spans="1:7" x14ac:dyDescent="0.25">
      <c r="A23" s="10">
        <v>29859</v>
      </c>
      <c r="B23" s="25">
        <v>115.17838818075955</v>
      </c>
      <c r="C23" s="25">
        <v>122.30687869845819</v>
      </c>
      <c r="D23" s="25">
        <v>290.58533372147133</v>
      </c>
      <c r="E2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1.2215196296359476</v>
      </c>
      <c r="F23" s="25"/>
      <c r="G23" s="25"/>
    </row>
    <row r="24" spans="1:7" hidden="1" x14ac:dyDescent="0.25">
      <c r="A24" s="10">
        <v>29890</v>
      </c>
      <c r="B24" s="25"/>
      <c r="C24" s="25">
        <v>122.14294366416274</v>
      </c>
      <c r="D24" s="25">
        <v>289.8719464999553</v>
      </c>
      <c r="E24" s="25"/>
      <c r="F24" s="25"/>
      <c r="G24" s="25"/>
    </row>
    <row r="25" spans="1:7" hidden="1" x14ac:dyDescent="0.25">
      <c r="A25" s="10">
        <v>29920</v>
      </c>
      <c r="B25" s="25"/>
      <c r="C25" s="25">
        <v>122.59228525739404</v>
      </c>
      <c r="D25" s="25">
        <v>290.60868241739109</v>
      </c>
      <c r="E25" s="25"/>
      <c r="F25" s="25"/>
      <c r="G25" s="25"/>
    </row>
    <row r="26" spans="1:7" x14ac:dyDescent="0.25">
      <c r="A26" s="10">
        <v>29951</v>
      </c>
      <c r="B26" s="25">
        <v>113.70058172734218</v>
      </c>
      <c r="C26" s="25">
        <v>123.88544548259847</v>
      </c>
      <c r="D26" s="25">
        <v>295.19492727247689</v>
      </c>
      <c r="E2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-0.53396020019925716</v>
      </c>
      <c r="F26" s="25"/>
      <c r="G26" s="25"/>
    </row>
    <row r="27" spans="1:7" hidden="1" x14ac:dyDescent="0.25">
      <c r="A27" s="10">
        <v>29982</v>
      </c>
      <c r="B27" s="25"/>
      <c r="C27" s="25">
        <v>124.26070559198526</v>
      </c>
      <c r="D27" s="25">
        <v>293.98497248552565</v>
      </c>
      <c r="E27" s="25"/>
      <c r="F27" s="25">
        <f ca="1">IFERROR((Kreditvækst[[#This Row],[Lending to the corporate sector (kr. billion)]]/VLOOKUP(DATE(YEAR(Kreditvækst[[#This Row],[Date]])-1,MONTH(Kreditvækst[[#This Row],[Date]])+1,1)-1,Kreditvækst[[#All],[Date]:[Lending to the corporate sector (kr. billion)]],3,FALSE)-1)*100,NA())</f>
        <v>9.6439303827062126</v>
      </c>
      <c r="G27" s="25">
        <f ca="1">IFERROR((Kreditvækst[[#This Row],[Lending to households (kr. billion)]]/VLOOKUP(DATE(YEAR(Kreditvækst[[#This Row],[Date]])-1,MONTH(Kreditvækst[[#This Row],[Date]])+1,1)-1,Kreditvækst[[#All],[Date]:[Lending to households (kr. billion)]],4,FALSE)-1)*100,NA())</f>
        <v>7.1940927212430728</v>
      </c>
    </row>
    <row r="28" spans="1:7" hidden="1" x14ac:dyDescent="0.25">
      <c r="A28" s="10">
        <v>30010</v>
      </c>
      <c r="B28" s="25"/>
      <c r="C28" s="25">
        <v>125.48942586112419</v>
      </c>
      <c r="D28" s="25">
        <v>295.66680286420558</v>
      </c>
      <c r="E28" s="25"/>
      <c r="F28" s="25">
        <f ca="1">IFERROR((Kreditvækst[[#This Row],[Lending to the corporate sector (kr. billion)]]/VLOOKUP(DATE(YEAR(Kreditvækst[[#This Row],[Date]])-1,MONTH(Kreditvækst[[#This Row],[Date]])+1,1)-1,Kreditvækst[[#All],[Date]:[Lending to the corporate sector (kr. billion)]],3,FALSE)-1)*100,NA())</f>
        <v>9.9811406359371588</v>
      </c>
      <c r="G28" s="25">
        <f ca="1">IFERROR((Kreditvækst[[#This Row],[Lending to households (kr. billion)]]/VLOOKUP(DATE(YEAR(Kreditvækst[[#This Row],[Date]])-1,MONTH(Kreditvækst[[#This Row],[Date]])+1,1)-1,Kreditvækst[[#All],[Date]:[Lending to households (kr. billion)]],4,FALSE)-1)*100,NA())</f>
        <v>7.0705463160902982</v>
      </c>
    </row>
    <row r="29" spans="1:7" x14ac:dyDescent="0.25">
      <c r="A29" s="10">
        <v>30041</v>
      </c>
      <c r="B29" s="25">
        <v>112.30437758291588</v>
      </c>
      <c r="C29" s="25">
        <v>127.10869884457026</v>
      </c>
      <c r="D29" s="25">
        <v>298.78232191435723</v>
      </c>
      <c r="E2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-2.5009812312028812</v>
      </c>
      <c r="F29" s="25">
        <f ca="1">IFERROR((Kreditvækst[[#This Row],[Lending to the corporate sector (kr. billion)]]/VLOOKUP(DATE(YEAR(Kreditvækst[[#This Row],[Date]])-1,MONTH(Kreditvækst[[#This Row],[Date]])+1,1)-1,Kreditvækst[[#All],[Date]:[Lending to the corporate sector (kr. billion)]],3,FALSE)-1)*100,NA())</f>
        <v>10.110982098534539</v>
      </c>
      <c r="G29" s="25">
        <f ca="1">IFERROR((Kreditvækst[[#This Row],[Lending to households (kr. billion)]]/VLOOKUP(DATE(YEAR(Kreditvækst[[#This Row],[Date]])-1,MONTH(Kreditvækst[[#This Row],[Date]])+1,1)-1,Kreditvækst[[#All],[Date]:[Lending to households (kr. billion)]],4,FALSE)-1)*100,NA())</f>
        <v>6.9129021795858892</v>
      </c>
    </row>
    <row r="30" spans="1:7" hidden="1" x14ac:dyDescent="0.25">
      <c r="A30" s="10">
        <v>30071</v>
      </c>
      <c r="B30" s="25"/>
      <c r="C30" s="25">
        <v>127.4630363911333</v>
      </c>
      <c r="D30" s="25">
        <v>298.69438291379731</v>
      </c>
      <c r="E30" s="25"/>
      <c r="F30" s="25">
        <f ca="1">IFERROR((Kreditvækst[[#This Row],[Lending to the corporate sector (kr. billion)]]/VLOOKUP(DATE(YEAR(Kreditvækst[[#This Row],[Date]])-1,MONTH(Kreditvækst[[#This Row],[Date]])+1,1)-1,Kreditvækst[[#All],[Date]:[Lending to the corporate sector (kr. billion)]],3,FALSE)-1)*100,NA())</f>
        <v>9.3292662466135656</v>
      </c>
      <c r="G30" s="25">
        <f ca="1">IFERROR((Kreditvækst[[#This Row],[Lending to households (kr. billion)]]/VLOOKUP(DATE(YEAR(Kreditvækst[[#This Row],[Date]])-1,MONTH(Kreditvækst[[#This Row],[Date]])+1,1)-1,Kreditvækst[[#All],[Date]:[Lending to households (kr. billion)]],4,FALSE)-1)*100,NA())</f>
        <v>6.6426083192072216</v>
      </c>
    </row>
    <row r="31" spans="1:7" hidden="1" x14ac:dyDescent="0.25">
      <c r="A31" s="10">
        <v>30102</v>
      </c>
      <c r="B31" s="25"/>
      <c r="C31" s="25">
        <v>128.72253833052238</v>
      </c>
      <c r="D31" s="25">
        <v>301.45894614418529</v>
      </c>
      <c r="E31" s="25"/>
      <c r="F31" s="25">
        <f ca="1">IFERROR((Kreditvækst[[#This Row],[Lending to the corporate sector (kr. billion)]]/VLOOKUP(DATE(YEAR(Kreditvækst[[#This Row],[Date]])-1,MONTH(Kreditvækst[[#This Row],[Date]])+1,1)-1,Kreditvækst[[#All],[Date]:[Lending to the corporate sector (kr. billion)]],3,FALSE)-1)*100,NA())</f>
        <v>9.0811391651726581</v>
      </c>
      <c r="G31" s="25">
        <f ca="1">IFERROR((Kreditvækst[[#This Row],[Lending to households (kr. billion)]]/VLOOKUP(DATE(YEAR(Kreditvækst[[#This Row],[Date]])-1,MONTH(Kreditvækst[[#This Row],[Date]])+1,1)-1,Kreditvækst[[#All],[Date]:[Lending to households (kr. billion)]],4,FALSE)-1)*100,NA())</f>
        <v>6.7213949446803367</v>
      </c>
    </row>
    <row r="32" spans="1:7" x14ac:dyDescent="0.25">
      <c r="A32" s="10">
        <v>30132</v>
      </c>
      <c r="B32" s="25">
        <v>111.26812745920627</v>
      </c>
      <c r="C32" s="25">
        <v>130.89705517953428</v>
      </c>
      <c r="D32" s="25">
        <v>305.61430674837163</v>
      </c>
      <c r="E3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-4.5497453927709763</v>
      </c>
      <c r="F32" s="25">
        <f ca="1">IFERROR((Kreditvækst[[#This Row],[Lending to the corporate sector (kr. billion)]]/VLOOKUP(DATE(YEAR(Kreditvækst[[#This Row],[Date]])-1,MONTH(Kreditvækst[[#This Row],[Date]])+1,1)-1,Kreditvækst[[#All],[Date]:[Lending to the corporate sector (kr. billion)]],3,FALSE)-1)*100,NA())</f>
        <v>8.9422454716548305</v>
      </c>
      <c r="G32" s="25">
        <f ca="1">IFERROR((Kreditvækst[[#This Row],[Lending to households (kr. billion)]]/VLOOKUP(DATE(YEAR(Kreditvækst[[#This Row],[Date]])-1,MONTH(Kreditvækst[[#This Row],[Date]])+1,1)-1,Kreditvækst[[#All],[Date]:[Lending to households (kr. billion)]],4,FALSE)-1)*100,NA())</f>
        <v>6.5233594759938285</v>
      </c>
    </row>
    <row r="33" spans="1:7" hidden="1" x14ac:dyDescent="0.25">
      <c r="A33" s="10">
        <v>30163</v>
      </c>
      <c r="B33" s="25"/>
      <c r="C33" s="25">
        <v>130.64551949813912</v>
      </c>
      <c r="D33" s="25">
        <v>303.3638840912227</v>
      </c>
      <c r="E33" s="25"/>
      <c r="F33" s="25">
        <f ca="1">IFERROR((Kreditvækst[[#This Row],[Lending to the corporate sector (kr. billion)]]/VLOOKUP(DATE(YEAR(Kreditvækst[[#This Row],[Date]])-1,MONTH(Kreditvækst[[#This Row],[Date]])+1,1)-1,Kreditvækst[[#All],[Date]:[Lending to the corporate sector (kr. billion)]],3,FALSE)-1)*100,NA())</f>
        <v>8.7263350425861752</v>
      </c>
      <c r="G33" s="25">
        <f ca="1">IFERROR((Kreditvækst[[#This Row],[Lending to households (kr. billion)]]/VLOOKUP(DATE(YEAR(Kreditvækst[[#This Row],[Date]])-1,MONTH(Kreditvækst[[#This Row],[Date]])+1,1)-1,Kreditvækst[[#All],[Date]:[Lending to households (kr. billion)]],4,FALSE)-1)*100,NA())</f>
        <v>6.4238380939887429</v>
      </c>
    </row>
    <row r="34" spans="1:7" hidden="1" x14ac:dyDescent="0.25">
      <c r="A34" s="10">
        <v>30194</v>
      </c>
      <c r="B34" s="25"/>
      <c r="C34" s="25">
        <v>131.57133029776827</v>
      </c>
      <c r="D34" s="25">
        <v>304.79227341352316</v>
      </c>
      <c r="E34" s="25"/>
      <c r="F34" s="25">
        <f ca="1">IFERROR((Kreditvækst[[#This Row],[Lending to the corporate sector (kr. billion)]]/VLOOKUP(DATE(YEAR(Kreditvækst[[#This Row],[Date]])-1,MONTH(Kreditvækst[[#This Row],[Date]])+1,1)-1,Kreditvækst[[#All],[Date]:[Lending to the corporate sector (kr. billion)]],3,FALSE)-1)*100,NA())</f>
        <v>8.7625880566493777</v>
      </c>
      <c r="G34" s="25">
        <f ca="1">IFERROR((Kreditvækst[[#This Row],[Lending to households (kr. billion)]]/VLOOKUP(DATE(YEAR(Kreditvækst[[#This Row],[Date]])-1,MONTH(Kreditvækst[[#This Row],[Date]])+1,1)-1,Kreditvækst[[#All],[Date]:[Lending to households (kr. billion)]],4,FALSE)-1)*100,NA())</f>
        <v>6.2482882626765823</v>
      </c>
    </row>
    <row r="35" spans="1:7" x14ac:dyDescent="0.25">
      <c r="A35" s="10">
        <v>30224</v>
      </c>
      <c r="B35" s="25">
        <v>108.99262740144169</v>
      </c>
      <c r="C35" s="25">
        <v>133.15466666299295</v>
      </c>
      <c r="D35" s="25">
        <v>309.22691664539104</v>
      </c>
      <c r="E3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-5.3705915467492034</v>
      </c>
      <c r="F35" s="25">
        <f ca="1">IFERROR((Kreditvækst[[#This Row],[Lending to the corporate sector (kr. billion)]]/VLOOKUP(DATE(YEAR(Kreditvækst[[#This Row],[Date]])-1,MONTH(Kreditvækst[[#This Row],[Date]])+1,1)-1,Kreditvækst[[#All],[Date]:[Lending to the corporate sector (kr. billion)]],3,FALSE)-1)*100,NA())</f>
        <v>8.8693195999870689</v>
      </c>
      <c r="G35" s="25">
        <f ca="1">IFERROR((Kreditvækst[[#This Row],[Lending to households (kr. billion)]]/VLOOKUP(DATE(YEAR(Kreditvækst[[#This Row],[Date]])-1,MONTH(Kreditvækst[[#This Row],[Date]])+1,1)-1,Kreditvækst[[#All],[Date]:[Lending to households (kr. billion)]],4,FALSE)-1)*100,NA())</f>
        <v>6.4151836863824085</v>
      </c>
    </row>
    <row r="36" spans="1:7" hidden="1" x14ac:dyDescent="0.25">
      <c r="A36" s="10">
        <v>30255</v>
      </c>
      <c r="B36" s="25"/>
      <c r="C36" s="25">
        <v>132.80054623843961</v>
      </c>
      <c r="D36" s="25">
        <v>307.98412259480074</v>
      </c>
      <c r="E36" s="25"/>
      <c r="F36" s="25">
        <f ca="1">IFERROR((Kreditvækst[[#This Row],[Lending to the corporate sector (kr. billion)]]/VLOOKUP(DATE(YEAR(Kreditvækst[[#This Row],[Date]])-1,MONTH(Kreditvækst[[#This Row],[Date]])+1,1)-1,Kreditvækst[[#All],[Date]:[Lending to the corporate sector (kr. billion)]],3,FALSE)-1)*100,NA())</f>
        <v>8.7255163946108993</v>
      </c>
      <c r="G36" s="25">
        <f ca="1">IFERROR((Kreditvækst[[#This Row],[Lending to households (kr. billion)]]/VLOOKUP(DATE(YEAR(Kreditvækst[[#This Row],[Date]])-1,MONTH(Kreditvækst[[#This Row],[Date]])+1,1)-1,Kreditvækst[[#All],[Date]:[Lending to households (kr. billion)]],4,FALSE)-1)*100,NA())</f>
        <v>6.2483370031284569</v>
      </c>
    </row>
    <row r="37" spans="1:7" hidden="1" x14ac:dyDescent="0.25">
      <c r="A37" s="10">
        <v>30285</v>
      </c>
      <c r="B37" s="25"/>
      <c r="C37" s="25">
        <v>132.6937184650686</v>
      </c>
      <c r="D37" s="25">
        <v>308.46526513627964</v>
      </c>
      <c r="E37" s="25"/>
      <c r="F37" s="25">
        <f ca="1">IFERROR((Kreditvækst[[#This Row],[Lending to the corporate sector (kr. billion)]]/VLOOKUP(DATE(YEAR(Kreditvækst[[#This Row],[Date]])-1,MONTH(Kreditvækst[[#This Row],[Date]])+1,1)-1,Kreditvækst[[#All],[Date]:[Lending to the corporate sector (kr. billion)]],3,FALSE)-1)*100,NA())</f>
        <v>8.2398604336852532</v>
      </c>
      <c r="G37" s="25">
        <f ca="1">IFERROR((Kreditvækst[[#This Row],[Lending to households (kr. billion)]]/VLOOKUP(DATE(YEAR(Kreditvækst[[#This Row],[Date]])-1,MONTH(Kreditvækst[[#This Row],[Date]])+1,1)-1,Kreditvækst[[#All],[Date]:[Lending to households (kr. billion)]],4,FALSE)-1)*100,NA())</f>
        <v>6.1445455002757887</v>
      </c>
    </row>
    <row r="38" spans="1:7" x14ac:dyDescent="0.25">
      <c r="A38" s="10">
        <v>30316</v>
      </c>
      <c r="B38" s="25">
        <v>106.59242203400865</v>
      </c>
      <c r="C38" s="25">
        <v>133.99674508733673</v>
      </c>
      <c r="D38" s="25">
        <v>312.67470361465303</v>
      </c>
      <c r="E3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-6.2516476040370144</v>
      </c>
      <c r="F38" s="25">
        <f ca="1">IFERROR((Kreditvækst[[#This Row],[Lending to the corporate sector (kr. billion)]]/VLOOKUP(DATE(YEAR(Kreditvækst[[#This Row],[Date]])-1,MONTH(Kreditvækst[[#This Row],[Date]])+1,1)-1,Kreditvækst[[#All],[Date]:[Lending to the corporate sector (kr. billion)]],3,FALSE)-1)*100,NA())</f>
        <v>8.1618139768957256</v>
      </c>
      <c r="G38" s="25">
        <f ca="1">IFERROR((Kreditvækst[[#This Row],[Lending to households (kr. billion)]]/VLOOKUP(DATE(YEAR(Kreditvækst[[#This Row],[Date]])-1,MONTH(Kreditvækst[[#This Row],[Date]])+1,1)-1,Kreditvækst[[#All],[Date]:[Lending to households (kr. billion)]],4,FALSE)-1)*100,NA())</f>
        <v>5.9214352034042905</v>
      </c>
    </row>
    <row r="39" spans="1:7" hidden="1" x14ac:dyDescent="0.25">
      <c r="A39" s="10">
        <v>30347</v>
      </c>
      <c r="B39" s="25"/>
      <c r="C39" s="25">
        <v>134.18859978807592</v>
      </c>
      <c r="D39" s="25">
        <v>310.89142857058647</v>
      </c>
      <c r="E39" s="25"/>
      <c r="F39" s="25">
        <f ca="1">IFERROR((Kreditvækst[[#This Row],[Lending to the corporate sector (kr. billion)]]/VLOOKUP(DATE(YEAR(Kreditvækst[[#This Row],[Date]])-1,MONTH(Kreditvækst[[#This Row],[Date]])+1,1)-1,Kreditvækst[[#All],[Date]:[Lending to the corporate sector (kr. billion)]],3,FALSE)-1)*100,NA())</f>
        <v>7.9895685034087061</v>
      </c>
      <c r="G39" s="25">
        <f ca="1">IFERROR((Kreditvækst[[#This Row],[Lending to households (kr. billion)]]/VLOOKUP(DATE(YEAR(Kreditvækst[[#This Row],[Date]])-1,MONTH(Kreditvækst[[#This Row],[Date]])+1,1)-1,Kreditvækst[[#All],[Date]:[Lending to households (kr. billion)]],4,FALSE)-1)*100,NA())</f>
        <v>5.7507892128374705</v>
      </c>
    </row>
    <row r="40" spans="1:7" hidden="1" x14ac:dyDescent="0.25">
      <c r="A40" s="10">
        <v>30375</v>
      </c>
      <c r="B40" s="25"/>
      <c r="C40" s="25">
        <v>135.36385453702684</v>
      </c>
      <c r="D40" s="25">
        <v>312.77968550145397</v>
      </c>
      <c r="E40" s="25"/>
      <c r="F40" s="25">
        <f ca="1">IFERROR((Kreditvækst[[#This Row],[Lending to the corporate sector (kr. billion)]]/VLOOKUP(DATE(YEAR(Kreditvækst[[#This Row],[Date]])-1,MONTH(Kreditvækst[[#This Row],[Date]])+1,1)-1,Kreditvækst[[#All],[Date]:[Lending to the corporate sector (kr. billion)]],3,FALSE)-1)*100,NA())</f>
        <v>7.8687336467938129</v>
      </c>
      <c r="G40" s="25">
        <f ca="1">IFERROR((Kreditvækst[[#This Row],[Lending to households (kr. billion)]]/VLOOKUP(DATE(YEAR(Kreditvækst[[#This Row],[Date]])-1,MONTH(Kreditvækst[[#This Row],[Date]])+1,1)-1,Kreditvækst[[#All],[Date]:[Lending to households (kr. billion)]],4,FALSE)-1)*100,NA())</f>
        <v>5.7878945053929653</v>
      </c>
    </row>
    <row r="41" spans="1:7" x14ac:dyDescent="0.25">
      <c r="A41" s="10">
        <v>30406</v>
      </c>
      <c r="B41" s="25">
        <v>105.61063586608954</v>
      </c>
      <c r="C41" s="25">
        <v>137.34745669369889</v>
      </c>
      <c r="D41" s="25">
        <v>317.96031080707684</v>
      </c>
      <c r="E4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-5.9603568987186222</v>
      </c>
      <c r="F41" s="25">
        <f ca="1">IFERROR((Kreditvækst[[#This Row],[Lending to the corporate sector (kr. billion)]]/VLOOKUP(DATE(YEAR(Kreditvækst[[#This Row],[Date]])-1,MONTH(Kreditvækst[[#This Row],[Date]])+1,1)-1,Kreditvækst[[#All],[Date]:[Lending to the corporate sector (kr. billion)]],3,FALSE)-1)*100,NA())</f>
        <v>8.0551197063614808</v>
      </c>
      <c r="G41" s="25">
        <f ca="1">IFERROR((Kreditvækst[[#This Row],[Lending to households (kr. billion)]]/VLOOKUP(DATE(YEAR(Kreditvækst[[#This Row],[Date]])-1,MONTH(Kreditvækst[[#This Row],[Date]])+1,1)-1,Kreditvækst[[#All],[Date]:[Lending to households (kr. billion)]],4,FALSE)-1)*100,NA())</f>
        <v>6.4187160638696561</v>
      </c>
    </row>
    <row r="42" spans="1:7" hidden="1" x14ac:dyDescent="0.25">
      <c r="A42" s="10">
        <v>30436</v>
      </c>
      <c r="B42" s="25"/>
      <c r="C42" s="25">
        <v>138.54887256463144</v>
      </c>
      <c r="D42" s="25">
        <v>319.83509309699059</v>
      </c>
      <c r="E42" s="25"/>
      <c r="F42" s="25">
        <f ca="1">IFERROR((Kreditvækst[[#This Row],[Lending to the corporate sector (kr. billion)]]/VLOOKUP(DATE(YEAR(Kreditvækst[[#This Row],[Date]])-1,MONTH(Kreditvækst[[#This Row],[Date]])+1,1)-1,Kreditvækst[[#All],[Date]:[Lending to the corporate sector (kr. billion)]],3,FALSE)-1)*100,NA())</f>
        <v>8.6972949078979447</v>
      </c>
      <c r="G42" s="25">
        <f ca="1">IFERROR((Kreditvækst[[#This Row],[Lending to households (kr. billion)]]/VLOOKUP(DATE(YEAR(Kreditvækst[[#This Row],[Date]])-1,MONTH(Kreditvækst[[#This Row],[Date]])+1,1)-1,Kreditvækst[[#All],[Date]:[Lending to households (kr. billion)]],4,FALSE)-1)*100,NA())</f>
        <v>7.0777059738998949</v>
      </c>
    </row>
    <row r="43" spans="1:7" hidden="1" x14ac:dyDescent="0.25">
      <c r="A43" s="10">
        <v>30467</v>
      </c>
      <c r="B43" s="25"/>
      <c r="C43" s="25">
        <v>140.02118695926453</v>
      </c>
      <c r="D43" s="25">
        <v>322.76220299955236</v>
      </c>
      <c r="E43" s="25"/>
      <c r="F43" s="25">
        <f ca="1">IFERROR((Kreditvækst[[#This Row],[Lending to the corporate sector (kr. billion)]]/VLOOKUP(DATE(YEAR(Kreditvækst[[#This Row],[Date]])-1,MONTH(Kreditvækst[[#This Row],[Date]])+1,1)-1,Kreditvækst[[#All],[Date]:[Lending to the corporate sector (kr. billion)]],3,FALSE)-1)*100,NA())</f>
        <v>8.7775216176443571</v>
      </c>
      <c r="G43" s="25">
        <f ca="1">IFERROR((Kreditvækst[[#This Row],[Lending to households (kr. billion)]]/VLOOKUP(DATE(YEAR(Kreditvækst[[#This Row],[Date]])-1,MONTH(Kreditvækst[[#This Row],[Date]])+1,1)-1,Kreditvækst[[#All],[Date]:[Lending to households (kr. billion)]],4,FALSE)-1)*100,NA())</f>
        <v>7.0667190766260823</v>
      </c>
    </row>
    <row r="44" spans="1:7" x14ac:dyDescent="0.25">
      <c r="A44" s="10">
        <v>30497</v>
      </c>
      <c r="B44" s="25">
        <v>106.6446510210296</v>
      </c>
      <c r="C44" s="25">
        <v>142.49892973198013</v>
      </c>
      <c r="D44" s="25">
        <v>329.38310921963102</v>
      </c>
      <c r="E4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-4.1552568051185679</v>
      </c>
      <c r="F44" s="25">
        <f ca="1">IFERROR((Kreditvækst[[#This Row],[Lending to the corporate sector (kr. billion)]]/VLOOKUP(DATE(YEAR(Kreditvækst[[#This Row],[Date]])-1,MONTH(Kreditvækst[[#This Row],[Date]])+1,1)-1,Kreditvækst[[#All],[Date]:[Lending to the corporate sector (kr. billion)]],3,FALSE)-1)*100,NA())</f>
        <v>8.8633579544880483</v>
      </c>
      <c r="G44" s="25">
        <f ca="1">IFERROR((Kreditvækst[[#This Row],[Lending to households (kr. billion)]]/VLOOKUP(DATE(YEAR(Kreditvækst[[#This Row],[Date]])-1,MONTH(Kreditvækst[[#This Row],[Date]])+1,1)-1,Kreditvækst[[#All],[Date]:[Lending to households (kr. billion)]],4,FALSE)-1)*100,NA())</f>
        <v>7.7773853993129638</v>
      </c>
    </row>
    <row r="45" spans="1:7" hidden="1" x14ac:dyDescent="0.25">
      <c r="A45" s="10">
        <v>30528</v>
      </c>
      <c r="B45" s="25"/>
      <c r="C45" s="25">
        <v>142.89301193104552</v>
      </c>
      <c r="D45" s="25">
        <v>328.59313302727668</v>
      </c>
      <c r="E45" s="25"/>
      <c r="F45" s="25">
        <f ca="1">IFERROR((Kreditvækst[[#This Row],[Lending to the corporate sector (kr. billion)]]/VLOOKUP(DATE(YEAR(Kreditvækst[[#This Row],[Date]])-1,MONTH(Kreditvækst[[#This Row],[Date]])+1,1)-1,Kreditvækst[[#All],[Date]:[Lending to the corporate sector (kr. billion)]],3,FALSE)-1)*100,NA())</f>
        <v>9.3745981339075755</v>
      </c>
      <c r="G45" s="25">
        <f ca="1">IFERROR((Kreditvækst[[#This Row],[Lending to households (kr. billion)]]/VLOOKUP(DATE(YEAR(Kreditvækst[[#This Row],[Date]])-1,MONTH(Kreditvækst[[#This Row],[Date]])+1,1)-1,Kreditvækst[[#All],[Date]:[Lending to households (kr. billion)]],4,FALSE)-1)*100,NA())</f>
        <v>8.3164972032292006</v>
      </c>
    </row>
    <row r="46" spans="1:7" hidden="1" x14ac:dyDescent="0.25">
      <c r="A46" s="10">
        <v>30559</v>
      </c>
      <c r="B46" s="25"/>
      <c r="C46" s="25">
        <v>143.77732587053828</v>
      </c>
      <c r="D46" s="25">
        <v>329.88989433051688</v>
      </c>
      <c r="E46" s="25"/>
      <c r="F46" s="25">
        <f ca="1">IFERROR((Kreditvækst[[#This Row],[Lending to the corporate sector (kr. billion)]]/VLOOKUP(DATE(YEAR(Kreditvækst[[#This Row],[Date]])-1,MONTH(Kreditvækst[[#This Row],[Date]])+1,1)-1,Kreditvækst[[#All],[Date]:[Lending to the corporate sector (kr. billion)]],3,FALSE)-1)*100,NA())</f>
        <v>9.2770936838183271</v>
      </c>
      <c r="G46" s="25">
        <f ca="1">IFERROR((Kreditvækst[[#This Row],[Lending to households (kr. billion)]]/VLOOKUP(DATE(YEAR(Kreditvækst[[#This Row],[Date]])-1,MONTH(Kreditvækst[[#This Row],[Date]])+1,1)-1,Kreditvækst[[#All],[Date]:[Lending to households (kr. billion)]],4,FALSE)-1)*100,NA())</f>
        <v>8.2343363353384103</v>
      </c>
    </row>
    <row r="47" spans="1:7" x14ac:dyDescent="0.25">
      <c r="A47" s="10">
        <v>30589</v>
      </c>
      <c r="B47" s="25">
        <v>106.89062908505062</v>
      </c>
      <c r="C47" s="25">
        <v>145.83263605851448</v>
      </c>
      <c r="D47" s="25">
        <v>336.18434851492282</v>
      </c>
      <c r="E4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-1.9285692679459787</v>
      </c>
      <c r="F47" s="25">
        <f ca="1">IFERROR((Kreditvækst[[#This Row],[Lending to the corporate sector (kr. billion)]]/VLOOKUP(DATE(YEAR(Kreditvækst[[#This Row],[Date]])-1,MONTH(Kreditvækst[[#This Row],[Date]])+1,1)-1,Kreditvækst[[#All],[Date]:[Lending to the corporate sector (kr. billion)]],3,FALSE)-1)*100,NA())</f>
        <v>9.5212355024768094</v>
      </c>
      <c r="G47" s="25">
        <f ca="1">IFERROR((Kreditvækst[[#This Row],[Lending to households (kr. billion)]]/VLOOKUP(DATE(YEAR(Kreditvækst[[#This Row],[Date]])-1,MONTH(Kreditvækst[[#This Row],[Date]])+1,1)-1,Kreditvækst[[#All],[Date]:[Lending to households (kr. billion)]],4,FALSE)-1)*100,NA())</f>
        <v>8.7176860804926157</v>
      </c>
    </row>
    <row r="48" spans="1:7" hidden="1" x14ac:dyDescent="0.25">
      <c r="A48" s="10">
        <v>30620</v>
      </c>
      <c r="B48" s="25"/>
      <c r="C48" s="25">
        <v>146.66690383991752</v>
      </c>
      <c r="D48" s="25">
        <v>336.25632877777127</v>
      </c>
      <c r="E48" s="25"/>
      <c r="F48" s="25">
        <f ca="1">IFERROR((Kreditvækst[[#This Row],[Lending to the corporate sector (kr. billion)]]/VLOOKUP(DATE(YEAR(Kreditvækst[[#This Row],[Date]])-1,MONTH(Kreditvækst[[#This Row],[Date]])+1,1)-1,Kreditvækst[[#All],[Date]:[Lending to the corporate sector (kr. billion)]],3,FALSE)-1)*100,NA())</f>
        <v>10.441491390089052</v>
      </c>
      <c r="G48" s="25">
        <f ca="1">IFERROR((Kreditvækst[[#This Row],[Lending to households (kr. billion)]]/VLOOKUP(DATE(YEAR(Kreditvækst[[#This Row],[Date]])-1,MONTH(Kreditvækst[[#This Row],[Date]])+1,1)-1,Kreditvækst[[#All],[Date]:[Lending to households (kr. billion)]],4,FALSE)-1)*100,NA())</f>
        <v>9.1797609385750221</v>
      </c>
    </row>
    <row r="49" spans="1:7" hidden="1" x14ac:dyDescent="0.25">
      <c r="A49" s="10">
        <v>30650</v>
      </c>
      <c r="B49" s="25"/>
      <c r="C49" s="25">
        <v>148.03284136638979</v>
      </c>
      <c r="D49" s="25">
        <v>339.09174983071375</v>
      </c>
      <c r="E49" s="25"/>
      <c r="F49" s="25">
        <f ca="1">IFERROR((Kreditvækst[[#This Row],[Lending to the corporate sector (kr. billion)]]/VLOOKUP(DATE(YEAR(Kreditvækst[[#This Row],[Date]])-1,MONTH(Kreditvækst[[#This Row],[Date]])+1,1)-1,Kreditvækst[[#All],[Date]:[Lending to the corporate sector (kr. billion)]],3,FALSE)-1)*100,NA())</f>
        <v>11.559795805525773</v>
      </c>
      <c r="G49" s="25">
        <f ca="1">IFERROR((Kreditvækst[[#This Row],[Lending to households (kr. billion)]]/VLOOKUP(DATE(YEAR(Kreditvækst[[#This Row],[Date]])-1,MONTH(Kreditvækst[[#This Row],[Date]])+1,1)-1,Kreditvækst[[#All],[Date]:[Lending to households (kr. billion)]],4,FALSE)-1)*100,NA())</f>
        <v>9.9286656087204328</v>
      </c>
    </row>
    <row r="50" spans="1:7" x14ac:dyDescent="0.25">
      <c r="A50" s="10">
        <v>30681</v>
      </c>
      <c r="B50" s="25">
        <v>107.76419420220151</v>
      </c>
      <c r="C50" s="25">
        <v>151.49972991686377</v>
      </c>
      <c r="D50" s="25">
        <v>346.2822201775225</v>
      </c>
      <c r="E5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1.0993015693170127</v>
      </c>
      <c r="F50" s="25">
        <f ca="1">IFERROR((Kreditvækst[[#This Row],[Lending to the corporate sector (kr. billion)]]/VLOOKUP(DATE(YEAR(Kreditvækst[[#This Row],[Date]])-1,MONTH(Kreditvækst[[#This Row],[Date]])+1,1)-1,Kreditvækst[[#All],[Date]:[Lending to the corporate sector (kr. billion)]],3,FALSE)-1)*100,NA())</f>
        <v>13.062246264354327</v>
      </c>
      <c r="G50" s="25">
        <f ca="1">IFERROR((Kreditvækst[[#This Row],[Lending to households (kr. billion)]]/VLOOKUP(DATE(YEAR(Kreditvækst[[#This Row],[Date]])-1,MONTH(Kreditvækst[[#This Row],[Date]])+1,1)-1,Kreditvækst[[#All],[Date]:[Lending to households (kr. billion)]],4,FALSE)-1)*100,NA())</f>
        <v>10.748396392273584</v>
      </c>
    </row>
    <row r="51" spans="1:7" hidden="1" x14ac:dyDescent="0.25">
      <c r="A51" s="10">
        <v>30712</v>
      </c>
      <c r="B51" s="25"/>
      <c r="C51" s="25">
        <v>152.35887576731741</v>
      </c>
      <c r="D51" s="25">
        <v>348.41820021340232</v>
      </c>
      <c r="E51" s="25"/>
      <c r="F51" s="25">
        <f ca="1">IFERROR((Kreditvækst[[#This Row],[Lending to the corporate sector (kr. billion)]]/VLOOKUP(DATE(YEAR(Kreditvækst[[#This Row],[Date]])-1,MONTH(Kreditvækst[[#This Row],[Date]])+1,1)-1,Kreditvækst[[#All],[Date]:[Lending to the corporate sector (kr. billion)]],3,FALSE)-1)*100,NA())</f>
        <v>13.540849228576658</v>
      </c>
      <c r="G51" s="25">
        <f ca="1">IFERROR((Kreditvækst[[#This Row],[Lending to households (kr. billion)]]/VLOOKUP(DATE(YEAR(Kreditvækst[[#This Row],[Date]])-1,MONTH(Kreditvækst[[#This Row],[Date]])+1,1)-1,Kreditvækst[[#All],[Date]:[Lending to households (kr. billion)]],4,FALSE)-1)*100,NA())</f>
        <v>12.070699991748256</v>
      </c>
    </row>
    <row r="52" spans="1:7" hidden="1" x14ac:dyDescent="0.25">
      <c r="A52" s="10">
        <v>30741</v>
      </c>
      <c r="B52" s="25"/>
      <c r="C52" s="25">
        <v>153.23003687468668</v>
      </c>
      <c r="D52" s="25">
        <v>353.66301955773582</v>
      </c>
      <c r="E52" s="25"/>
      <c r="F52" s="25">
        <f ca="1">IFERROR((Kreditvækst[[#This Row],[Lending to the corporate sector (kr. billion)]]/VLOOKUP(DATE(YEAR(Kreditvækst[[#This Row],[Date]])-1,MONTH(Kreditvækst[[#This Row],[Date]])+1,1)-1,Kreditvækst[[#All],[Date]:[Lending to the corporate sector (kr. billion)]],3,FALSE)-1)*100,NA())</f>
        <v>13.198635927416502</v>
      </c>
      <c r="G52" s="25">
        <f ca="1">IFERROR((Kreditvækst[[#This Row],[Lending to households (kr. billion)]]/VLOOKUP(DATE(YEAR(Kreditvækst[[#This Row],[Date]])-1,MONTH(Kreditvækst[[#This Row],[Date]])+1,1)-1,Kreditvækst[[#All],[Date]:[Lending to households (kr. billion)]],4,FALSE)-1)*100,NA())</f>
        <v>13.070968464827558</v>
      </c>
    </row>
    <row r="53" spans="1:7" x14ac:dyDescent="0.25">
      <c r="A53" s="10">
        <v>30772</v>
      </c>
      <c r="B53" s="25">
        <v>108.87383478049153</v>
      </c>
      <c r="C53" s="25">
        <v>155.35453508854539</v>
      </c>
      <c r="D53" s="25">
        <v>360.93154919493941</v>
      </c>
      <c r="E5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3.0898392833649924</v>
      </c>
      <c r="F53" s="25">
        <f ca="1">IFERROR((Kreditvækst[[#This Row],[Lending to the corporate sector (kr. billion)]]/VLOOKUP(DATE(YEAR(Kreditvækst[[#This Row],[Date]])-1,MONTH(Kreditvækst[[#This Row],[Date]])+1,1)-1,Kreditvækst[[#All],[Date]:[Lending to the corporate sector (kr. billion)]],3,FALSE)-1)*100,NA())</f>
        <v>13.110601993165716</v>
      </c>
      <c r="G53" s="25">
        <f ca="1">IFERROR((Kreditvækst[[#This Row],[Lending to households (kr. billion)]]/VLOOKUP(DATE(YEAR(Kreditvækst[[#This Row],[Date]])-1,MONTH(Kreditvækst[[#This Row],[Date]])+1,1)-1,Kreditvækst[[#All],[Date]:[Lending to households (kr. billion)]],4,FALSE)-1)*100,NA())</f>
        <v>13.514654794112179</v>
      </c>
    </row>
    <row r="54" spans="1:7" hidden="1" x14ac:dyDescent="0.25">
      <c r="A54" s="10">
        <v>30802</v>
      </c>
      <c r="B54" s="25"/>
      <c r="C54" s="25">
        <v>157.59024557854698</v>
      </c>
      <c r="D54" s="25">
        <v>363.88564090138391</v>
      </c>
      <c r="E54" s="25"/>
      <c r="F54" s="25">
        <f ca="1">IFERROR((Kreditvækst[[#This Row],[Lending to the corporate sector (kr. billion)]]/VLOOKUP(DATE(YEAR(Kreditvækst[[#This Row],[Date]])-1,MONTH(Kreditvækst[[#This Row],[Date]])+1,1)-1,Kreditvækst[[#All],[Date]:[Lending to the corporate sector (kr. billion)]],3,FALSE)-1)*100,NA())</f>
        <v>13.743434112055276</v>
      </c>
      <c r="G54" s="25">
        <f ca="1">IFERROR((Kreditvækst[[#This Row],[Lending to households (kr. billion)]]/VLOOKUP(DATE(YEAR(Kreditvækst[[#This Row],[Date]])-1,MONTH(Kreditvækst[[#This Row],[Date]])+1,1)-1,Kreditvækst[[#All],[Date]:[Lending to households (kr. billion)]],4,FALSE)-1)*100,NA())</f>
        <v>13.7728938303324</v>
      </c>
    </row>
    <row r="55" spans="1:7" hidden="1" x14ac:dyDescent="0.25">
      <c r="A55" s="10">
        <v>30833</v>
      </c>
      <c r="B55" s="25"/>
      <c r="C55" s="25">
        <v>160.25752906114218</v>
      </c>
      <c r="D55" s="25">
        <v>366.9812388400768</v>
      </c>
      <c r="E55" s="25"/>
      <c r="F55" s="25">
        <f ca="1">IFERROR((Kreditvækst[[#This Row],[Lending to the corporate sector (kr. billion)]]/VLOOKUP(DATE(YEAR(Kreditvækst[[#This Row],[Date]])-1,MONTH(Kreditvækst[[#This Row],[Date]])+1,1)-1,Kreditvækst[[#All],[Date]:[Lending to the corporate sector (kr. billion)]],3,FALSE)-1)*100,NA())</f>
        <v>14.452342921335815</v>
      </c>
      <c r="G55" s="25">
        <f ca="1">IFERROR((Kreditvækst[[#This Row],[Lending to households (kr. billion)]]/VLOOKUP(DATE(YEAR(Kreditvækst[[#This Row],[Date]])-1,MONTH(Kreditvækst[[#This Row],[Date]])+1,1)-1,Kreditvækst[[#All],[Date]:[Lending to households (kr. billion)]],4,FALSE)-1)*100,NA())</f>
        <v>13.700190242097765</v>
      </c>
    </row>
    <row r="56" spans="1:7" x14ac:dyDescent="0.25">
      <c r="A56" s="10">
        <v>30863</v>
      </c>
      <c r="B56" s="25">
        <v>111.41752046256792</v>
      </c>
      <c r="C56" s="25">
        <v>164.13937627654656</v>
      </c>
      <c r="D56" s="25">
        <v>376.65048946170282</v>
      </c>
      <c r="E5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4.4754888274679105</v>
      </c>
      <c r="F56" s="25">
        <f ca="1">IFERROR((Kreditvækst[[#This Row],[Lending to the corporate sector (kr. billion)]]/VLOOKUP(DATE(YEAR(Kreditvækst[[#This Row],[Date]])-1,MONTH(Kreditvækst[[#This Row],[Date]])+1,1)-1,Kreditvækst[[#All],[Date]:[Lending to the corporate sector (kr. billion)]],3,FALSE)-1)*100,NA())</f>
        <v>15.186392336608412</v>
      </c>
      <c r="G56" s="25">
        <f ca="1">IFERROR((Kreditvækst[[#This Row],[Lending to households (kr. billion)]]/VLOOKUP(DATE(YEAR(Kreditvækst[[#This Row],[Date]])-1,MONTH(Kreditvækst[[#This Row],[Date]])+1,1)-1,Kreditvækst[[#All],[Date]:[Lending to households (kr. billion)]],4,FALSE)-1)*100,NA())</f>
        <v>14.350274473410884</v>
      </c>
    </row>
    <row r="57" spans="1:7" hidden="1" x14ac:dyDescent="0.25">
      <c r="A57" s="10">
        <v>30894</v>
      </c>
      <c r="B57" s="25"/>
      <c r="C57" s="25">
        <v>164.75750601338638</v>
      </c>
      <c r="D57" s="25">
        <v>376.38944527536984</v>
      </c>
      <c r="E57" s="25"/>
      <c r="F57" s="25">
        <f ca="1">IFERROR((Kreditvækst[[#This Row],[Lending to the corporate sector (kr. billion)]]/VLOOKUP(DATE(YEAR(Kreditvækst[[#This Row],[Date]])-1,MONTH(Kreditvækst[[#This Row],[Date]])+1,1)-1,Kreditvækst[[#All],[Date]:[Lending to the corporate sector (kr. billion)]],3,FALSE)-1)*100,NA())</f>
        <v>15.301303952422662</v>
      </c>
      <c r="G57" s="25">
        <f ca="1">IFERROR((Kreditvækst[[#This Row],[Lending to households (kr. billion)]]/VLOOKUP(DATE(YEAR(Kreditvækst[[#This Row],[Date]])-1,MONTH(Kreditvækst[[#This Row],[Date]])+1,1)-1,Kreditvækst[[#All],[Date]:[Lending to households (kr. billion)]],4,FALSE)-1)*100,NA())</f>
        <v>14.54574287896806</v>
      </c>
    </row>
    <row r="58" spans="1:7" hidden="1" x14ac:dyDescent="0.25">
      <c r="A58" s="10">
        <v>30925</v>
      </c>
      <c r="B58" s="25"/>
      <c r="C58" s="25">
        <v>166.72609515482048</v>
      </c>
      <c r="D58" s="25">
        <v>381.30463021721073</v>
      </c>
      <c r="E58" s="25"/>
      <c r="F58" s="25">
        <f ca="1">IFERROR((Kreditvækst[[#This Row],[Lending to the corporate sector (kr. billion)]]/VLOOKUP(DATE(YEAR(Kreditvækst[[#This Row],[Date]])-1,MONTH(Kreditvækst[[#This Row],[Date]])+1,1)-1,Kreditvækst[[#All],[Date]:[Lending to the corporate sector (kr. billion)]],3,FALSE)-1)*100,NA())</f>
        <v>15.961327104487966</v>
      </c>
      <c r="G58" s="25">
        <f ca="1">IFERROR((Kreditvækst[[#This Row],[Lending to households (kr. billion)]]/VLOOKUP(DATE(YEAR(Kreditvækst[[#This Row],[Date]])-1,MONTH(Kreditvækst[[#This Row],[Date]])+1,1)-1,Kreditvækst[[#All],[Date]:[Lending to households (kr. billion)]],4,FALSE)-1)*100,NA())</f>
        <v>15.585423127627362</v>
      </c>
    </row>
    <row r="59" spans="1:7" x14ac:dyDescent="0.25">
      <c r="A59" s="10">
        <v>30955</v>
      </c>
      <c r="B59" s="25">
        <v>111.69758753544363</v>
      </c>
      <c r="C59" s="25">
        <v>169.37519405832123</v>
      </c>
      <c r="D59" s="25">
        <v>387.06204163337077</v>
      </c>
      <c r="E5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4.4970812610413358</v>
      </c>
      <c r="F59" s="25">
        <f ca="1">IFERROR((Kreditvækst[[#This Row],[Lending to the corporate sector (kr. billion)]]/VLOOKUP(DATE(YEAR(Kreditvækst[[#This Row],[Date]])-1,MONTH(Kreditvækst[[#This Row],[Date]])+1,1)-1,Kreditvækst[[#All],[Date]:[Lending to the corporate sector (kr. billion)]],3,FALSE)-1)*100,NA())</f>
        <v>16.143545530069446</v>
      </c>
      <c r="G59" s="25">
        <f ca="1">IFERROR((Kreditvækst[[#This Row],[Lending to households (kr. billion)]]/VLOOKUP(DATE(YEAR(Kreditvækst[[#This Row],[Date]])-1,MONTH(Kreditvækst[[#This Row],[Date]])+1,1)-1,Kreditvækst[[#All],[Date]:[Lending to households (kr. billion)]],4,FALSE)-1)*100,NA())</f>
        <v>15.133867279424983</v>
      </c>
    </row>
    <row r="60" spans="1:7" hidden="1" x14ac:dyDescent="0.25">
      <c r="A60" s="10">
        <v>30986</v>
      </c>
      <c r="B60" s="25"/>
      <c r="C60" s="25">
        <v>172.08607917927969</v>
      </c>
      <c r="D60" s="25">
        <v>386.77795909014753</v>
      </c>
      <c r="E60" s="25"/>
      <c r="F60" s="25">
        <f ca="1">IFERROR((Kreditvækst[[#This Row],[Lending to the corporate sector (kr. billion)]]/VLOOKUP(DATE(YEAR(Kreditvækst[[#This Row],[Date]])-1,MONTH(Kreditvækst[[#This Row],[Date]])+1,1)-1,Kreditvækst[[#All],[Date]:[Lending to the corporate sector (kr. billion)]],3,FALSE)-1)*100,NA())</f>
        <v>17.331227887040157</v>
      </c>
      <c r="G60" s="25">
        <f ca="1">IFERROR((Kreditvækst[[#This Row],[Lending to households (kr. billion)]]/VLOOKUP(DATE(YEAR(Kreditvækst[[#This Row],[Date]])-1,MONTH(Kreditvækst[[#This Row],[Date]])+1,1)-1,Kreditvækst[[#All],[Date]:[Lending to households (kr. billion)]],4,FALSE)-1)*100,NA())</f>
        <v>15.024737376992391</v>
      </c>
    </row>
    <row r="61" spans="1:7" hidden="1" x14ac:dyDescent="0.25">
      <c r="A61" s="10">
        <v>31016</v>
      </c>
      <c r="B61" s="25"/>
      <c r="C61" s="25">
        <v>175.68682606911256</v>
      </c>
      <c r="D61" s="25">
        <v>387.940939820788</v>
      </c>
      <c r="E61" s="25"/>
      <c r="F61" s="25">
        <f ca="1">IFERROR((Kreditvækst[[#This Row],[Lending to the corporate sector (kr. billion)]]/VLOOKUP(DATE(YEAR(Kreditvækst[[#This Row],[Date]])-1,MONTH(Kreditvækst[[#This Row],[Date]])+1,1)-1,Kreditvækst[[#All],[Date]:[Lending to the corporate sector (kr. billion)]],3,FALSE)-1)*100,NA())</f>
        <v>18.680979468790682</v>
      </c>
      <c r="G61" s="25">
        <f ca="1">IFERROR((Kreditvækst[[#This Row],[Lending to households (kr. billion)]]/VLOOKUP(DATE(YEAR(Kreditvækst[[#This Row],[Date]])-1,MONTH(Kreditvækst[[#This Row],[Date]])+1,1)-1,Kreditvækst[[#All],[Date]:[Lending to households (kr. billion)]],4,FALSE)-1)*100,NA())</f>
        <v>14.40589162504291</v>
      </c>
    </row>
    <row r="62" spans="1:7" x14ac:dyDescent="0.25">
      <c r="A62" s="10">
        <v>31047</v>
      </c>
      <c r="B62" s="25">
        <v>113.50694377193631</v>
      </c>
      <c r="C62" s="25">
        <v>180.47911437645723</v>
      </c>
      <c r="D62" s="25">
        <v>395.81869763616498</v>
      </c>
      <c r="E6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5.3289959733373804</v>
      </c>
      <c r="F62" s="25">
        <f ca="1">IFERROR((Kreditvækst[[#This Row],[Lending to the corporate sector (kr. billion)]]/VLOOKUP(DATE(YEAR(Kreditvækst[[#This Row],[Date]])-1,MONTH(Kreditvækst[[#This Row],[Date]])+1,1)-1,Kreditvækst[[#All],[Date]:[Lending to the corporate sector (kr. billion)]],3,FALSE)-1)*100,NA())</f>
        <v>19.128340674597922</v>
      </c>
      <c r="G62" s="25">
        <f ca="1">IFERROR((Kreditvækst[[#This Row],[Lending to households (kr. billion)]]/VLOOKUP(DATE(YEAR(Kreditvækst[[#This Row],[Date]])-1,MONTH(Kreditvækst[[#This Row],[Date]])+1,1)-1,Kreditvækst[[#All],[Date]:[Lending to households (kr. billion)]],4,FALSE)-1)*100,NA())</f>
        <v>14.305232718343852</v>
      </c>
    </row>
    <row r="63" spans="1:7" hidden="1" x14ac:dyDescent="0.25">
      <c r="A63" s="10">
        <v>31078</v>
      </c>
      <c r="B63" s="25"/>
      <c r="C63" s="25">
        <v>180.85484546191725</v>
      </c>
      <c r="D63" s="25">
        <v>395.1593500239444</v>
      </c>
      <c r="E63" s="25"/>
      <c r="F63" s="25">
        <f ca="1">IFERROR((Kreditvækst[[#This Row],[Lending to the corporate sector (kr. billion)]]/VLOOKUP(DATE(YEAR(Kreditvækst[[#This Row],[Date]])-1,MONTH(Kreditvækst[[#This Row],[Date]])+1,1)-1,Kreditvækst[[#All],[Date]:[Lending to the corporate sector (kr. billion)]],3,FALSE)-1)*100,NA())</f>
        <v>18.703189788640138</v>
      </c>
      <c r="G63" s="25">
        <f ca="1">IFERROR((Kreditvækst[[#This Row],[Lending to households (kr. billion)]]/VLOOKUP(DATE(YEAR(Kreditvækst[[#This Row],[Date]])-1,MONTH(Kreditvækst[[#This Row],[Date]])+1,1)-1,Kreditvækst[[#All],[Date]:[Lending to households (kr. billion)]],4,FALSE)-1)*100,NA())</f>
        <v>13.415243457980575</v>
      </c>
    </row>
    <row r="64" spans="1:7" hidden="1" x14ac:dyDescent="0.25">
      <c r="A64" s="10">
        <v>31106</v>
      </c>
      <c r="B64" s="25"/>
      <c r="C64" s="25">
        <v>182.84628756201818</v>
      </c>
      <c r="D64" s="25">
        <v>400.79201806548815</v>
      </c>
      <c r="E64" s="25"/>
      <c r="F64" s="25">
        <f ca="1">IFERROR((Kreditvækst[[#This Row],[Lending to the corporate sector (kr. billion)]]/VLOOKUP(DATE(YEAR(Kreditvækst[[#This Row],[Date]])-1,MONTH(Kreditvækst[[#This Row],[Date]])+1,1)-1,Kreditvækst[[#All],[Date]:[Lending to the corporate sector (kr. billion)]],3,FALSE)-1)*100,NA())</f>
        <v>19.327966821251906</v>
      </c>
      <c r="G64" s="25">
        <f ca="1">IFERROR((Kreditvækst[[#This Row],[Lending to households (kr. billion)]]/VLOOKUP(DATE(YEAR(Kreditvækst[[#This Row],[Date]])-1,MONTH(Kreditvækst[[#This Row],[Date]])+1,1)-1,Kreditvækst[[#All],[Date]:[Lending to households (kr. billion)]],4,FALSE)-1)*100,NA())</f>
        <v>13.325961692768518</v>
      </c>
    </row>
    <row r="65" spans="1:7" x14ac:dyDescent="0.25">
      <c r="A65" s="10">
        <v>31137</v>
      </c>
      <c r="B65" s="25">
        <v>115.11635204395878</v>
      </c>
      <c r="C65" s="25">
        <v>185.62389548564352</v>
      </c>
      <c r="D65" s="25">
        <v>410.00384413232837</v>
      </c>
      <c r="E6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5.7337167153643787</v>
      </c>
      <c r="F65" s="25">
        <f ca="1">IFERROR((Kreditvækst[[#This Row],[Lending to the corporate sector (kr. billion)]]/VLOOKUP(DATE(YEAR(Kreditvækst[[#This Row],[Date]])-1,MONTH(Kreditvækst[[#This Row],[Date]])+1,1)-1,Kreditvækst[[#All],[Date]:[Lending to the corporate sector (kr. billion)]],3,FALSE)-1)*100,NA())</f>
        <v>19.484053284859627</v>
      </c>
      <c r="G65" s="25">
        <f ca="1">IFERROR((Kreditvækst[[#This Row],[Lending to households (kr. billion)]]/VLOOKUP(DATE(YEAR(Kreditvækst[[#This Row],[Date]])-1,MONTH(Kreditvækst[[#This Row],[Date]])+1,1)-1,Kreditvækst[[#All],[Date]:[Lending to households (kr. billion)]],4,FALSE)-1)*100,NA())</f>
        <v>13.596011500475669</v>
      </c>
    </row>
    <row r="66" spans="1:7" hidden="1" x14ac:dyDescent="0.25">
      <c r="A66" s="10">
        <v>31167</v>
      </c>
      <c r="B66" s="25"/>
      <c r="C66" s="25">
        <v>187.09153653990856</v>
      </c>
      <c r="D66" s="25">
        <v>413.14812942963522</v>
      </c>
      <c r="E66" s="25"/>
      <c r="F66" s="25">
        <f ca="1">IFERROR((Kreditvækst[[#This Row],[Lending to the corporate sector (kr. billion)]]/VLOOKUP(DATE(YEAR(Kreditvækst[[#This Row],[Date]])-1,MONTH(Kreditvækst[[#This Row],[Date]])+1,1)-1,Kreditvækst[[#All],[Date]:[Lending to the corporate sector (kr. billion)]],3,FALSE)-1)*100,NA())</f>
        <v>18.720251912201881</v>
      </c>
      <c r="G66" s="25">
        <f ca="1">IFERROR((Kreditvækst[[#This Row],[Lending to households (kr. billion)]]/VLOOKUP(DATE(YEAR(Kreditvækst[[#This Row],[Date]])-1,MONTH(Kreditvækst[[#This Row],[Date]])+1,1)-1,Kreditvækst[[#All],[Date]:[Lending to households (kr. billion)]],4,FALSE)-1)*100,NA())</f>
        <v>13.537903943179197</v>
      </c>
    </row>
    <row r="67" spans="1:7" hidden="1" x14ac:dyDescent="0.25">
      <c r="A67" s="10">
        <v>31198</v>
      </c>
      <c r="B67" s="25"/>
      <c r="C67" s="25">
        <v>189.49914697292667</v>
      </c>
      <c r="D67" s="25">
        <v>418.10547391656263</v>
      </c>
      <c r="E67" s="25"/>
      <c r="F67" s="25">
        <f ca="1">IFERROR((Kreditvækst[[#This Row],[Lending to the corporate sector (kr. billion)]]/VLOOKUP(DATE(YEAR(Kreditvækst[[#This Row],[Date]])-1,MONTH(Kreditvækst[[#This Row],[Date]])+1,1)-1,Kreditvækst[[#All],[Date]:[Lending to the corporate sector (kr. billion)]],3,FALSE)-1)*100,NA())</f>
        <v>18.246642190912652</v>
      </c>
      <c r="G67" s="25">
        <f ca="1">IFERROR((Kreditvækst[[#This Row],[Lending to households (kr. billion)]]/VLOOKUP(DATE(YEAR(Kreditvækst[[#This Row],[Date]])-1,MONTH(Kreditvækst[[#This Row],[Date]])+1,1)-1,Kreditvækst[[#All],[Date]:[Lending to households (kr. billion)]],4,FALSE)-1)*100,NA())</f>
        <v>13.931021443514391</v>
      </c>
    </row>
    <row r="68" spans="1:7" x14ac:dyDescent="0.25">
      <c r="A68" s="10">
        <v>31228</v>
      </c>
      <c r="B68" s="25">
        <v>118.06137424013765</v>
      </c>
      <c r="C68" s="25">
        <v>193.3892584529448</v>
      </c>
      <c r="D68" s="25">
        <v>429.72935246846765</v>
      </c>
      <c r="E6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5.9630242622405349</v>
      </c>
      <c r="F68" s="25">
        <f ca="1">IFERROR((Kreditvækst[[#This Row],[Lending to the corporate sector (kr. billion)]]/VLOOKUP(DATE(YEAR(Kreditvækst[[#This Row],[Date]])-1,MONTH(Kreditvækst[[#This Row],[Date]])+1,1)-1,Kreditvækst[[#All],[Date]:[Lending to the corporate sector (kr. billion)]],3,FALSE)-1)*100,NA())</f>
        <v>17.820149460734669</v>
      </c>
      <c r="G68" s="25">
        <f ca="1">IFERROR((Kreditvækst[[#This Row],[Lending to households (kr. billion)]]/VLOOKUP(DATE(YEAR(Kreditvækst[[#This Row],[Date]])-1,MONTH(Kreditvækst[[#This Row],[Date]])+1,1)-1,Kreditvækst[[#All],[Date]:[Lending to households (kr. billion)]],4,FALSE)-1)*100,NA())</f>
        <v>14.092338784060399</v>
      </c>
    </row>
    <row r="69" spans="1:7" hidden="1" x14ac:dyDescent="0.25">
      <c r="A69" s="10">
        <v>31259</v>
      </c>
      <c r="B69" s="25"/>
      <c r="C69" s="25">
        <v>192.69665814278594</v>
      </c>
      <c r="D69" s="25">
        <v>425.85327566038859</v>
      </c>
      <c r="E69" s="25"/>
      <c r="F69" s="25">
        <f ca="1">IFERROR((Kreditvækst[[#This Row],[Lending to the corporate sector (kr. billion)]]/VLOOKUP(DATE(YEAR(Kreditvækst[[#This Row],[Date]])-1,MONTH(Kreditvækst[[#This Row],[Date]])+1,1)-1,Kreditvækst[[#All],[Date]:[Lending to the corporate sector (kr. billion)]],3,FALSE)-1)*100,NA())</f>
        <v>16.957741595778675</v>
      </c>
      <c r="G69" s="25">
        <f ca="1">IFERROR((Kreditvækst[[#This Row],[Lending to households (kr. billion)]]/VLOOKUP(DATE(YEAR(Kreditvækst[[#This Row],[Date]])-1,MONTH(Kreditvækst[[#This Row],[Date]])+1,1)-1,Kreditvækst[[#All],[Date]:[Lending to households (kr. billion)]],4,FALSE)-1)*100,NA())</f>
        <v>13.141662447210912</v>
      </c>
    </row>
    <row r="70" spans="1:7" hidden="1" x14ac:dyDescent="0.25">
      <c r="A70" s="10">
        <v>31290</v>
      </c>
      <c r="B70" s="25"/>
      <c r="C70" s="25">
        <v>195.82478354997284</v>
      </c>
      <c r="D70" s="25">
        <v>431.51735868796186</v>
      </c>
      <c r="E70" s="25"/>
      <c r="F70" s="25">
        <f ca="1">IFERROR((Kreditvækst[[#This Row],[Lending to the corporate sector (kr. billion)]]/VLOOKUP(DATE(YEAR(Kreditvækst[[#This Row],[Date]])-1,MONTH(Kreditvækst[[#This Row],[Date]])+1,1)-1,Kreditvækst[[#All],[Date]:[Lending to the corporate sector (kr. billion)]],3,FALSE)-1)*100,NA())</f>
        <v>17.452989808302988</v>
      </c>
      <c r="G70" s="25">
        <f ca="1">IFERROR((Kreditvækst[[#This Row],[Lending to households (kr. billion)]]/VLOOKUP(DATE(YEAR(Kreditvækst[[#This Row],[Date]])-1,MONTH(Kreditvækst[[#This Row],[Date]])+1,1)-1,Kreditvækst[[#All],[Date]:[Lending to households (kr. billion)]],4,FALSE)-1)*100,NA())</f>
        <v>13.168664760810112</v>
      </c>
    </row>
    <row r="71" spans="1:7" x14ac:dyDescent="0.25">
      <c r="A71" s="10">
        <v>31320</v>
      </c>
      <c r="B71" s="25">
        <v>118.74686929034782</v>
      </c>
      <c r="C71" s="25">
        <v>199.44325931942393</v>
      </c>
      <c r="D71" s="25">
        <v>440.3922459397229</v>
      </c>
      <c r="E7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6.311042082862639</v>
      </c>
      <c r="F71" s="25">
        <f ca="1">IFERROR((Kreditvækst[[#This Row],[Lending to the corporate sector (kr. billion)]]/VLOOKUP(DATE(YEAR(Kreditvækst[[#This Row],[Date]])-1,MONTH(Kreditvækst[[#This Row],[Date]])+1,1)-1,Kreditvækst[[#All],[Date]:[Lending to the corporate sector (kr. billion)]],3,FALSE)-1)*100,NA())</f>
        <v>17.752342914364029</v>
      </c>
      <c r="G71" s="25">
        <f ca="1">IFERROR((Kreditvækst[[#This Row],[Lending to households (kr. billion)]]/VLOOKUP(DATE(YEAR(Kreditvækst[[#This Row],[Date]])-1,MONTH(Kreditvækst[[#This Row],[Date]])+1,1)-1,Kreditvækst[[#All],[Date]:[Lending to households (kr. billion)]],4,FALSE)-1)*100,NA())</f>
        <v>13.778205706067936</v>
      </c>
    </row>
    <row r="72" spans="1:7" hidden="1" x14ac:dyDescent="0.25">
      <c r="A72" s="10">
        <v>31351</v>
      </c>
      <c r="B72" s="25"/>
      <c r="C72" s="25">
        <v>204.55553157830713</v>
      </c>
      <c r="D72" s="25">
        <v>444.71909894150792</v>
      </c>
      <c r="E72" s="25"/>
      <c r="F72" s="25">
        <f ca="1">IFERROR((Kreditvækst[[#This Row],[Lending to the corporate sector (kr. billion)]]/VLOOKUP(DATE(YEAR(Kreditvækst[[#This Row],[Date]])-1,MONTH(Kreditvækst[[#This Row],[Date]])+1,1)-1,Kreditvækst[[#All],[Date]:[Lending to the corporate sector (kr. billion)]],3,FALSE)-1)*100,NA())</f>
        <v>18.868145845313066</v>
      </c>
      <c r="G72" s="25">
        <f ca="1">IFERROR((Kreditvækst[[#This Row],[Lending to households (kr. billion)]]/VLOOKUP(DATE(YEAR(Kreditvækst[[#This Row],[Date]])-1,MONTH(Kreditvækst[[#This Row],[Date]])+1,1)-1,Kreditvækst[[#All],[Date]:[Lending to households (kr. billion)]],4,FALSE)-1)*100,NA())</f>
        <v>14.980465791706576</v>
      </c>
    </row>
    <row r="73" spans="1:7" hidden="1" x14ac:dyDescent="0.25">
      <c r="A73" s="10">
        <v>31381</v>
      </c>
      <c r="B73" s="25"/>
      <c r="C73" s="25">
        <v>213.47389256177723</v>
      </c>
      <c r="D73" s="25">
        <v>453.98180374455819</v>
      </c>
      <c r="E73" s="25"/>
      <c r="F73" s="25">
        <f ca="1">IFERROR((Kreditvækst[[#This Row],[Lending to the corporate sector (kr. billion)]]/VLOOKUP(DATE(YEAR(Kreditvækst[[#This Row],[Date]])-1,MONTH(Kreditvækst[[#This Row],[Date]])+1,1)-1,Kreditvækst[[#All],[Date]:[Lending to the corporate sector (kr. billion)]],3,FALSE)-1)*100,NA())</f>
        <v>21.508195769784024</v>
      </c>
      <c r="G73" s="25">
        <f ca="1">IFERROR((Kreditvækst[[#This Row],[Lending to households (kr. billion)]]/VLOOKUP(DATE(YEAR(Kreditvækst[[#This Row],[Date]])-1,MONTH(Kreditvækst[[#This Row],[Date]])+1,1)-1,Kreditvækst[[#All],[Date]:[Lending to households (kr. billion)]],4,FALSE)-1)*100,NA())</f>
        <v>17.023432472550649</v>
      </c>
    </row>
    <row r="74" spans="1:7" x14ac:dyDescent="0.25">
      <c r="A74" s="10">
        <v>31412</v>
      </c>
      <c r="B74" s="25">
        <v>127.04753502894303</v>
      </c>
      <c r="C74" s="25">
        <v>226.77757074748973</v>
      </c>
      <c r="D74" s="25">
        <v>472.04658042846887</v>
      </c>
      <c r="E7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11.929306531425187</v>
      </c>
      <c r="F74" s="25">
        <f ca="1">IFERROR((Kreditvækst[[#This Row],[Lending to the corporate sector (kr. billion)]]/VLOOKUP(DATE(YEAR(Kreditvækst[[#This Row],[Date]])-1,MONTH(Kreditvækst[[#This Row],[Date]])+1,1)-1,Kreditvækst[[#All],[Date]:[Lending to the corporate sector (kr. billion)]],3,FALSE)-1)*100,NA())</f>
        <v>25.653082646704274</v>
      </c>
      <c r="G74" s="25">
        <f ca="1">IFERROR((Kreditvækst[[#This Row],[Lending to households (kr. billion)]]/VLOOKUP(DATE(YEAR(Kreditvækst[[#This Row],[Date]])-1,MONTH(Kreditvækst[[#This Row],[Date]])+1,1)-1,Kreditvækst[[#All],[Date]:[Lending to households (kr. billion)]],4,FALSE)-1)*100,NA())</f>
        <v>19.258282452935639</v>
      </c>
    </row>
    <row r="75" spans="1:7" hidden="1" x14ac:dyDescent="0.25">
      <c r="A75" s="10">
        <v>31443</v>
      </c>
      <c r="B75" s="25"/>
      <c r="C75" s="25">
        <v>228.62110928074515</v>
      </c>
      <c r="D75" s="25">
        <v>470.25904193755866</v>
      </c>
      <c r="E75" s="25"/>
      <c r="F75" s="25">
        <f ca="1">IFERROR((Kreditvækst[[#This Row],[Lending to the corporate sector (kr. billion)]]/VLOOKUP(DATE(YEAR(Kreditvækst[[#This Row],[Date]])-1,MONTH(Kreditvækst[[#This Row],[Date]])+1,1)-1,Kreditvækst[[#All],[Date]:[Lending to the corporate sector (kr. billion)]],3,FALSE)-1)*100,NA())</f>
        <v>26.411381844279134</v>
      </c>
      <c r="G75" s="25">
        <f ca="1">IFERROR((Kreditvækst[[#This Row],[Lending to households (kr. billion)]]/VLOOKUP(DATE(YEAR(Kreditvækst[[#This Row],[Date]])-1,MONTH(Kreditvækst[[#This Row],[Date]])+1,1)-1,Kreditvækst[[#All],[Date]:[Lending to households (kr. billion)]],4,FALSE)-1)*100,NA())</f>
        <v>19.004913311316972</v>
      </c>
    </row>
    <row r="76" spans="1:7" hidden="1" x14ac:dyDescent="0.25">
      <c r="A76" s="10">
        <v>31471</v>
      </c>
      <c r="B76" s="25"/>
      <c r="C76" s="25">
        <v>232.92978196612438</v>
      </c>
      <c r="D76" s="25">
        <v>478.73072629065587</v>
      </c>
      <c r="E76" s="25"/>
      <c r="F76" s="25">
        <f ca="1">IFERROR((Kreditvækst[[#This Row],[Lending to the corporate sector (kr. billion)]]/VLOOKUP(DATE(YEAR(Kreditvækst[[#This Row],[Date]])-1,MONTH(Kreditvækst[[#This Row],[Date]])+1,1)-1,Kreditvækst[[#All],[Date]:[Lending to the corporate sector (kr. billion)]],3,FALSE)-1)*100,NA())</f>
        <v>27.391037068290913</v>
      </c>
      <c r="G76" s="25">
        <f ca="1">IFERROR((Kreditvækst[[#This Row],[Lending to households (kr. billion)]]/VLOOKUP(DATE(YEAR(Kreditvækst[[#This Row],[Date]])-1,MONTH(Kreditvækst[[#This Row],[Date]])+1,1)-1,Kreditvækst[[#All],[Date]:[Lending to households (kr. billion)]],4,FALSE)-1)*100,NA())</f>
        <v>19.446172755973599</v>
      </c>
    </row>
    <row r="77" spans="1:7" x14ac:dyDescent="0.25">
      <c r="A77" s="10">
        <v>31502</v>
      </c>
      <c r="B77" s="25">
        <v>129.20057663571032</v>
      </c>
      <c r="C77" s="25">
        <v>237.91826503360807</v>
      </c>
      <c r="D77" s="25">
        <v>491.2452834406306</v>
      </c>
      <c r="E7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12.234773202657845</v>
      </c>
      <c r="F77" s="25">
        <f ca="1">IFERROR((Kreditvækst[[#This Row],[Lending to the corporate sector (kr. billion)]]/VLOOKUP(DATE(YEAR(Kreditvækst[[#This Row],[Date]])-1,MONTH(Kreditvækst[[#This Row],[Date]])+1,1)-1,Kreditvækst[[#All],[Date]:[Lending to the corporate sector (kr. billion)]],3,FALSE)-1)*100,NA())</f>
        <v>28.172218566552544</v>
      </c>
      <c r="G77" s="25">
        <f ca="1">IFERROR((Kreditvækst[[#This Row],[Lending to households (kr. billion)]]/VLOOKUP(DATE(YEAR(Kreditvækst[[#This Row],[Date]])-1,MONTH(Kreditvækst[[#This Row],[Date]])+1,1)-1,Kreditvækst[[#All],[Date]:[Lending to households (kr. billion)]],4,FALSE)-1)*100,NA())</f>
        <v>19.814799414924899</v>
      </c>
    </row>
    <row r="78" spans="1:7" hidden="1" x14ac:dyDescent="0.25">
      <c r="A78" s="10">
        <v>31532</v>
      </c>
      <c r="B78" s="25"/>
      <c r="C78" s="25">
        <v>243.73128647723536</v>
      </c>
      <c r="D78" s="25">
        <v>494.00730415669869</v>
      </c>
      <c r="E78" s="25"/>
      <c r="F78" s="25">
        <f ca="1">IFERROR((Kreditvækst[[#This Row],[Lending to the corporate sector (kr. billion)]]/VLOOKUP(DATE(YEAR(Kreditvækst[[#This Row],[Date]])-1,MONTH(Kreditvækst[[#This Row],[Date]])+1,1)-1,Kreditvækst[[#All],[Date]:[Lending to the corporate sector (kr. billion)]],3,FALSE)-1)*100,NA())</f>
        <v>30.273817290096904</v>
      </c>
      <c r="G78" s="25">
        <f ca="1">IFERROR((Kreditvækst[[#This Row],[Lending to households (kr. billion)]]/VLOOKUP(DATE(YEAR(Kreditvækst[[#This Row],[Date]])-1,MONTH(Kreditvækst[[#This Row],[Date]])+1,1)-1,Kreditvækst[[#All],[Date]:[Lending to households (kr. billion)]],4,FALSE)-1)*100,NA())</f>
        <v>19.57147303043396</v>
      </c>
    </row>
    <row r="79" spans="1:7" hidden="1" x14ac:dyDescent="0.25">
      <c r="A79" s="10">
        <v>31563</v>
      </c>
      <c r="B79" s="25"/>
      <c r="C79" s="25">
        <v>245.93760810104382</v>
      </c>
      <c r="D79" s="25">
        <v>499.58153783576205</v>
      </c>
      <c r="E79" s="25"/>
      <c r="F79" s="25">
        <f ca="1">IFERROR((Kreditvækst[[#This Row],[Lending to the corporate sector (kr. billion)]]/VLOOKUP(DATE(YEAR(Kreditvækst[[#This Row],[Date]])-1,MONTH(Kreditvækst[[#This Row],[Date]])+1,1)-1,Kreditvækst[[#All],[Date]:[Lending to the corporate sector (kr. billion)]],3,FALSE)-1)*100,NA())</f>
        <v>29.782963158235432</v>
      </c>
      <c r="G79" s="25">
        <f ca="1">IFERROR((Kreditvækst[[#This Row],[Lending to households (kr. billion)]]/VLOOKUP(DATE(YEAR(Kreditvækst[[#This Row],[Date]])-1,MONTH(Kreditvækst[[#This Row],[Date]])+1,1)-1,Kreditvækst[[#All],[Date]:[Lending to households (kr. billion)]],4,FALSE)-1)*100,NA())</f>
        <v>19.4869641758048</v>
      </c>
    </row>
    <row r="80" spans="1:7" x14ac:dyDescent="0.25">
      <c r="A80" s="10">
        <v>31593</v>
      </c>
      <c r="B80" s="25">
        <v>133.53128512424774</v>
      </c>
      <c r="C80" s="25">
        <v>255.57260526982384</v>
      </c>
      <c r="D80" s="25">
        <v>516.57285074497599</v>
      </c>
      <c r="E8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13.103278683377152</v>
      </c>
      <c r="F80" s="25">
        <f ca="1">IFERROR((Kreditvækst[[#This Row],[Lending to the corporate sector (kr. billion)]]/VLOOKUP(DATE(YEAR(Kreditvækst[[#This Row],[Date]])-1,MONTH(Kreditvækst[[#This Row],[Date]])+1,1)-1,Kreditvækst[[#All],[Date]:[Lending to the corporate sector (kr. billion)]],3,FALSE)-1)*100,NA())</f>
        <v>32.15449881463266</v>
      </c>
      <c r="G80" s="25">
        <f ca="1">IFERROR((Kreditvækst[[#This Row],[Lending to households (kr. billion)]]/VLOOKUP(DATE(YEAR(Kreditvækst[[#This Row],[Date]])-1,MONTH(Kreditvækst[[#This Row],[Date]])+1,1)-1,Kreditvækst[[#All],[Date]:[Lending to households (kr. billion)]],4,FALSE)-1)*100,NA())</f>
        <v>20.208882120259798</v>
      </c>
    </row>
    <row r="81" spans="1:7" hidden="1" x14ac:dyDescent="0.25">
      <c r="A81" s="10">
        <v>31624</v>
      </c>
      <c r="B81" s="25"/>
      <c r="C81" s="25">
        <v>252.92391180469036</v>
      </c>
      <c r="D81" s="25">
        <v>518.39507497235945</v>
      </c>
      <c r="E81" s="25"/>
      <c r="F81" s="25">
        <f ca="1">IFERROR((Kreditvækst[[#This Row],[Lending to the corporate sector (kr. billion)]]/VLOOKUP(DATE(YEAR(Kreditvækst[[#This Row],[Date]])-1,MONTH(Kreditvækst[[#This Row],[Date]])+1,1)-1,Kreditvækst[[#All],[Date]:[Lending to the corporate sector (kr. billion)]],3,FALSE)-1)*100,NA())</f>
        <v>31.254954934027324</v>
      </c>
      <c r="G81" s="25">
        <f ca="1">IFERROR((Kreditvækst[[#This Row],[Lending to households (kr. billion)]]/VLOOKUP(DATE(YEAR(Kreditvækst[[#This Row],[Date]])-1,MONTH(Kreditvækst[[#This Row],[Date]])+1,1)-1,Kreditvækst[[#All],[Date]:[Lending to households (kr. billion)]],4,FALSE)-1)*100,NA())</f>
        <v>21.730911701562562</v>
      </c>
    </row>
    <row r="82" spans="1:7" hidden="1" x14ac:dyDescent="0.25">
      <c r="A82" s="10">
        <v>31655</v>
      </c>
      <c r="B82" s="25"/>
      <c r="C82" s="25">
        <v>252.81217570484736</v>
      </c>
      <c r="D82" s="25">
        <v>527.25957773144228</v>
      </c>
      <c r="E82" s="25"/>
      <c r="F82" s="25">
        <f ca="1">IFERROR((Kreditvækst[[#This Row],[Lending to the corporate sector (kr. billion)]]/VLOOKUP(DATE(YEAR(Kreditvækst[[#This Row],[Date]])-1,MONTH(Kreditvækst[[#This Row],[Date]])+1,1)-1,Kreditvækst[[#All],[Date]:[Lending to the corporate sector (kr. billion)]],3,FALSE)-1)*100,NA())</f>
        <v>29.101215444638463</v>
      </c>
      <c r="G82" s="25">
        <f ca="1">IFERROR((Kreditvækst[[#This Row],[Lending to households (kr. billion)]]/VLOOKUP(DATE(YEAR(Kreditvækst[[#This Row],[Date]])-1,MONTH(Kreditvækst[[#This Row],[Date]])+1,1)-1,Kreditvækst[[#All],[Date]:[Lending to households (kr. billion)]],4,FALSE)-1)*100,NA())</f>
        <v>22.18733896003322</v>
      </c>
    </row>
    <row r="83" spans="1:7" x14ac:dyDescent="0.25">
      <c r="A83" s="10">
        <v>31685</v>
      </c>
      <c r="B83" s="25">
        <v>135.16897238477335</v>
      </c>
      <c r="C83" s="25">
        <v>255.3108599581802</v>
      </c>
      <c r="D83" s="25">
        <v>541.07790095575854</v>
      </c>
      <c r="E8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13.829504047194607</v>
      </c>
      <c r="F83" s="25">
        <f ca="1">IFERROR((Kreditvækst[[#This Row],[Lending to the corporate sector (kr. billion)]]/VLOOKUP(DATE(YEAR(Kreditvækst[[#This Row],[Date]])-1,MONTH(Kreditvækst[[#This Row],[Date]])+1,1)-1,Kreditvækst[[#All],[Date]:[Lending to the corporate sector (kr. billion)]],3,FALSE)-1)*100,NA())</f>
        <v>28.011776797770828</v>
      </c>
      <c r="G83" s="25">
        <f ca="1">IFERROR((Kreditvækst[[#This Row],[Lending to households (kr. billion)]]/VLOOKUP(DATE(YEAR(Kreditvækst[[#This Row],[Date]])-1,MONTH(Kreditvækst[[#This Row],[Date]])+1,1)-1,Kreditvækst[[#All],[Date]:[Lending to households (kr. billion)]],4,FALSE)-1)*100,NA())</f>
        <v>22.862722026630912</v>
      </c>
    </row>
    <row r="84" spans="1:7" hidden="1" x14ac:dyDescent="0.25">
      <c r="A84" s="10">
        <v>31716</v>
      </c>
      <c r="B84" s="25"/>
      <c r="C84" s="25">
        <v>259.61829788113494</v>
      </c>
      <c r="D84" s="25">
        <v>539.67442195169338</v>
      </c>
      <c r="E84" s="25"/>
      <c r="F84" s="25">
        <f ca="1">IFERROR((Kreditvækst[[#This Row],[Lending to the corporate sector (kr. billion)]]/VLOOKUP(DATE(YEAR(Kreditvækst[[#This Row],[Date]])-1,MONTH(Kreditvækst[[#This Row],[Date]])+1,1)-1,Kreditvækst[[#All],[Date]:[Lending to the corporate sector (kr. billion)]],3,FALSE)-1)*100,NA())</f>
        <v>26.918248496129713</v>
      </c>
      <c r="G84" s="25">
        <f ca="1">IFERROR((Kreditvækst[[#This Row],[Lending to households (kr. billion)]]/VLOOKUP(DATE(YEAR(Kreditvækst[[#This Row],[Date]])-1,MONTH(Kreditvækst[[#This Row],[Date]])+1,1)-1,Kreditvækst[[#All],[Date]:[Lending to households (kr. billion)]],4,FALSE)-1)*100,NA())</f>
        <v>21.351752878658026</v>
      </c>
    </row>
    <row r="85" spans="1:7" hidden="1" x14ac:dyDescent="0.25">
      <c r="A85" s="10">
        <v>31746</v>
      </c>
      <c r="B85" s="25"/>
      <c r="C85" s="25">
        <v>264.08403884431664</v>
      </c>
      <c r="D85" s="25">
        <v>542.46626819320772</v>
      </c>
      <c r="E85" s="25"/>
      <c r="F85" s="25">
        <f ca="1">IFERROR((Kreditvækst[[#This Row],[Lending to the corporate sector (kr. billion)]]/VLOOKUP(DATE(YEAR(Kreditvækst[[#This Row],[Date]])-1,MONTH(Kreditvækst[[#This Row],[Date]])+1,1)-1,Kreditvækst[[#All],[Date]:[Lending to the corporate sector (kr. billion)]],3,FALSE)-1)*100,NA())</f>
        <v>23.707885622544378</v>
      </c>
      <c r="G85" s="25">
        <f ca="1">IFERROR((Kreditvækst[[#This Row],[Lending to households (kr. billion)]]/VLOOKUP(DATE(YEAR(Kreditvækst[[#This Row],[Date]])-1,MONTH(Kreditvækst[[#This Row],[Date]])+1,1)-1,Kreditvækst[[#All],[Date]:[Lending to households (kr. billion)]],4,FALSE)-1)*100,NA())</f>
        <v>19.490751329416067</v>
      </c>
    </row>
    <row r="86" spans="1:7" x14ac:dyDescent="0.25">
      <c r="A86" s="10">
        <v>31777</v>
      </c>
      <c r="B86" s="25">
        <v>140.27299686717092</v>
      </c>
      <c r="C86" s="25">
        <v>274.88794473367238</v>
      </c>
      <c r="D86" s="25">
        <v>560.39543741939019</v>
      </c>
      <c r="E8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10.409853158673998</v>
      </c>
      <c r="F86" s="25">
        <f ca="1">IFERROR((Kreditvækst[[#This Row],[Lending to the corporate sector (kr. billion)]]/VLOOKUP(DATE(YEAR(Kreditvækst[[#This Row],[Date]])-1,MONTH(Kreditvækst[[#This Row],[Date]])+1,1)-1,Kreditvækst[[#All],[Date]:[Lending to the corporate sector (kr. billion)]],3,FALSE)-1)*100,NA())</f>
        <v>21.214784966433985</v>
      </c>
      <c r="G86" s="25">
        <f ca="1">IFERROR((Kreditvækst[[#This Row],[Lending to households (kr. billion)]]/VLOOKUP(DATE(YEAR(Kreditvækst[[#This Row],[Date]])-1,MONTH(Kreditvækst[[#This Row],[Date]])+1,1)-1,Kreditvækst[[#All],[Date]:[Lending to households (kr. billion)]],4,FALSE)-1)*100,NA())</f>
        <v>18.716131130688108</v>
      </c>
    </row>
    <row r="87" spans="1:7" hidden="1" x14ac:dyDescent="0.25">
      <c r="A87" s="10">
        <v>31808</v>
      </c>
      <c r="B87" s="25"/>
      <c r="C87" s="25">
        <v>268.43643805228021</v>
      </c>
      <c r="D87" s="25">
        <v>554.08551520369588</v>
      </c>
      <c r="E87" s="25"/>
      <c r="F87" s="25">
        <f ca="1">IFERROR((Kreditvækst[[#This Row],[Lending to the corporate sector (kr. billion)]]/VLOOKUP(DATE(YEAR(Kreditvækst[[#This Row],[Date]])-1,MONTH(Kreditvækst[[#This Row],[Date]])+1,1)-1,Kreditvækst[[#All],[Date]:[Lending to the corporate sector (kr. billion)]],3,FALSE)-1)*100,NA())</f>
        <v>17.41542104173859</v>
      </c>
      <c r="G87" s="25">
        <f ca="1">IFERROR((Kreditvækst[[#This Row],[Lending to households (kr. billion)]]/VLOOKUP(DATE(YEAR(Kreditvækst[[#This Row],[Date]])-1,MONTH(Kreditvækst[[#This Row],[Date]])+1,1)-1,Kreditvækst[[#All],[Date]:[Lending to households (kr. billion)]],4,FALSE)-1)*100,NA())</f>
        <v>17.825595212535596</v>
      </c>
    </row>
    <row r="88" spans="1:7" hidden="1" x14ac:dyDescent="0.25">
      <c r="A88" s="10">
        <v>31836</v>
      </c>
      <c r="B88" s="25"/>
      <c r="C88" s="25">
        <v>269.23101195223569</v>
      </c>
      <c r="D88" s="25">
        <v>558.34686021972425</v>
      </c>
      <c r="E88" s="25"/>
      <c r="F88" s="25">
        <f ca="1">IFERROR((Kreditvækst[[#This Row],[Lending to the corporate sector (kr. billion)]]/VLOOKUP(DATE(YEAR(Kreditvækst[[#This Row],[Date]])-1,MONTH(Kreditvækst[[#This Row],[Date]])+1,1)-1,Kreditvækst[[#All],[Date]:[Lending to the corporate sector (kr. billion)]],3,FALSE)-1)*100,NA())</f>
        <v>15.584623692040678</v>
      </c>
      <c r="G88" s="25">
        <f ca="1">IFERROR((Kreditvækst[[#This Row],[Lending to households (kr. billion)]]/VLOOKUP(DATE(YEAR(Kreditvækst[[#This Row],[Date]])-1,MONTH(Kreditvækst[[#This Row],[Date]])+1,1)-1,Kreditvækst[[#All],[Date]:[Lending to households (kr. billion)]],4,FALSE)-1)*100,NA())</f>
        <v>16.630671389312578</v>
      </c>
    </row>
    <row r="89" spans="1:7" x14ac:dyDescent="0.25">
      <c r="A89" s="10">
        <v>31867</v>
      </c>
      <c r="B89" s="25">
        <v>140.67385079412077</v>
      </c>
      <c r="C89" s="25">
        <v>275.4520976082174</v>
      </c>
      <c r="D89" s="25">
        <v>568.84430246322438</v>
      </c>
      <c r="E8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8.8802035232088183</v>
      </c>
      <c r="F89" s="25">
        <f ca="1">IFERROR((Kreditvækst[[#This Row],[Lending to the corporate sector (kr. billion)]]/VLOOKUP(DATE(YEAR(Kreditvækst[[#This Row],[Date]])-1,MONTH(Kreditvækst[[#This Row],[Date]])+1,1)-1,Kreditvækst[[#All],[Date]:[Lending to the corporate sector (kr. billion)]],3,FALSE)-1)*100,NA())</f>
        <v>15.77593572704783</v>
      </c>
      <c r="G89" s="25">
        <f ca="1">IFERROR((Kreditvækst[[#This Row],[Lending to households (kr. billion)]]/VLOOKUP(DATE(YEAR(Kreditvækst[[#This Row],[Date]])-1,MONTH(Kreditvækst[[#This Row],[Date]])+1,1)-1,Kreditvækst[[#All],[Date]:[Lending to households (kr. billion)]],4,FALSE)-1)*100,NA())</f>
        <v>15.796389632303098</v>
      </c>
    </row>
    <row r="90" spans="1:7" hidden="1" x14ac:dyDescent="0.25">
      <c r="A90" s="10">
        <v>31897</v>
      </c>
      <c r="B90" s="25"/>
      <c r="C90" s="25">
        <v>277.37583511892848</v>
      </c>
      <c r="D90" s="25">
        <v>566.87173988980214</v>
      </c>
      <c r="E90" s="25"/>
      <c r="F90" s="25">
        <f ca="1">IFERROR((Kreditvækst[[#This Row],[Lending to the corporate sector (kr. billion)]]/VLOOKUP(DATE(YEAR(Kreditvækst[[#This Row],[Date]])-1,MONTH(Kreditvækst[[#This Row],[Date]])+1,1)-1,Kreditvækst[[#All],[Date]:[Lending to the corporate sector (kr. billion)]],3,FALSE)-1)*100,NA())</f>
        <v>13.803951527099301</v>
      </c>
      <c r="G90" s="25">
        <f ca="1">IFERROR((Kreditvækst[[#This Row],[Lending to households (kr. billion)]]/VLOOKUP(DATE(YEAR(Kreditvækst[[#This Row],[Date]])-1,MONTH(Kreditvækst[[#This Row],[Date]])+1,1)-1,Kreditvækst[[#All],[Date]:[Lending to households (kr. billion)]],4,FALSE)-1)*100,NA())</f>
        <v>14.749667691146296</v>
      </c>
    </row>
    <row r="91" spans="1:7" hidden="1" x14ac:dyDescent="0.25">
      <c r="A91" s="10">
        <v>31928</v>
      </c>
      <c r="B91" s="25"/>
      <c r="C91" s="25">
        <v>281.21846615973067</v>
      </c>
      <c r="D91" s="25">
        <v>567.3646526180795</v>
      </c>
      <c r="E91" s="25"/>
      <c r="F91" s="25">
        <f ca="1">IFERROR((Kreditvækst[[#This Row],[Lending to the corporate sector (kr. billion)]]/VLOOKUP(DATE(YEAR(Kreditvækst[[#This Row],[Date]])-1,MONTH(Kreditvækst[[#This Row],[Date]])+1,1)-1,Kreditvækst[[#All],[Date]:[Lending to the corporate sector (kr. billion)]],3,FALSE)-1)*100,NA())</f>
        <v>14.345450592571286</v>
      </c>
      <c r="G91" s="25">
        <f ca="1">IFERROR((Kreditvækst[[#This Row],[Lending to households (kr. billion)]]/VLOOKUP(DATE(YEAR(Kreditvækst[[#This Row],[Date]])-1,MONTH(Kreditvækst[[#This Row],[Date]])+1,1)-1,Kreditvækst[[#All],[Date]:[Lending to households (kr. billion)]],4,FALSE)-1)*100,NA())</f>
        <v>13.567978327614094</v>
      </c>
    </row>
    <row r="92" spans="1:7" x14ac:dyDescent="0.25">
      <c r="A92" s="10">
        <v>31958</v>
      </c>
      <c r="B92" s="25">
        <v>143.68650596462672</v>
      </c>
      <c r="C92" s="25">
        <v>290.60838539403511</v>
      </c>
      <c r="D92" s="25">
        <v>582.92674203252511</v>
      </c>
      <c r="E9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7.6051247697719537</v>
      </c>
      <c r="F92" s="25">
        <f ca="1">IFERROR((Kreditvækst[[#This Row],[Lending to the corporate sector (kr. billion)]]/VLOOKUP(DATE(YEAR(Kreditvækst[[#This Row],[Date]])-1,MONTH(Kreditvækst[[#This Row],[Date]])+1,1)-1,Kreditvækst[[#All],[Date]:[Lending to the corporate sector (kr. billion)]],3,FALSE)-1)*100,NA())</f>
        <v>13.708738496139606</v>
      </c>
      <c r="G92" s="25">
        <f ca="1">IFERROR((Kreditvækst[[#This Row],[Lending to households (kr. billion)]]/VLOOKUP(DATE(YEAR(Kreditvækst[[#This Row],[Date]])-1,MONTH(Kreditvækst[[#This Row],[Date]])+1,1)-1,Kreditvækst[[#All],[Date]:[Lending to households (kr. billion)]],4,FALSE)-1)*100,NA())</f>
        <v>12.845021024983572</v>
      </c>
    </row>
    <row r="93" spans="1:7" hidden="1" x14ac:dyDescent="0.25">
      <c r="A93" s="10">
        <v>31989</v>
      </c>
      <c r="B93" s="25"/>
      <c r="C93" s="25">
        <v>287.76543298081276</v>
      </c>
      <c r="D93" s="25">
        <v>575.83258425638576</v>
      </c>
      <c r="E93" s="25"/>
      <c r="F93" s="25">
        <f ca="1">IFERROR((Kreditvækst[[#This Row],[Lending to the corporate sector (kr. billion)]]/VLOOKUP(DATE(YEAR(Kreditvækst[[#This Row],[Date]])-1,MONTH(Kreditvækst[[#This Row],[Date]])+1,1)-1,Kreditvækst[[#All],[Date]:[Lending to the corporate sector (kr. billion)]],3,FALSE)-1)*100,NA())</f>
        <v>13.775495139038995</v>
      </c>
      <c r="G93" s="25">
        <f ca="1">IFERROR((Kreditvækst[[#This Row],[Lending to households (kr. billion)]]/VLOOKUP(DATE(YEAR(Kreditvækst[[#This Row],[Date]])-1,MONTH(Kreditvækst[[#This Row],[Date]])+1,1)-1,Kreditvækst[[#All],[Date]:[Lending to households (kr. billion)]],4,FALSE)-1)*100,NA())</f>
        <v>11.079871715040657</v>
      </c>
    </row>
    <row r="94" spans="1:7" hidden="1" x14ac:dyDescent="0.25">
      <c r="A94" s="10">
        <v>32020</v>
      </c>
      <c r="B94" s="25"/>
      <c r="C94" s="25">
        <v>290.39613678684668</v>
      </c>
      <c r="D94" s="25">
        <v>582.97203539885049</v>
      </c>
      <c r="E94" s="25"/>
      <c r="F94" s="25">
        <f ca="1">IFERROR((Kreditvækst[[#This Row],[Lending to the corporate sector (kr. billion)]]/VLOOKUP(DATE(YEAR(Kreditvækst[[#This Row],[Date]])-1,MONTH(Kreditvækst[[#This Row],[Date]])+1,1)-1,Kreditvækst[[#All],[Date]:[Lending to the corporate sector (kr. billion)]],3,FALSE)-1)*100,NA())</f>
        <v>14.866357198665048</v>
      </c>
      <c r="G94" s="25">
        <f ca="1">IFERROR((Kreditvækst[[#This Row],[Lending to households (kr. billion)]]/VLOOKUP(DATE(YEAR(Kreditvækst[[#This Row],[Date]])-1,MONTH(Kreditvækst[[#This Row],[Date]])+1,1)-1,Kreditvækst[[#All],[Date]:[Lending to households (kr. billion)]],4,FALSE)-1)*100,NA())</f>
        <v>10.566419278169125</v>
      </c>
    </row>
    <row r="95" spans="1:7" x14ac:dyDescent="0.25">
      <c r="A95" s="10">
        <v>32050</v>
      </c>
      <c r="B95" s="25">
        <v>145.19726587327878</v>
      </c>
      <c r="C95" s="25">
        <v>296.02294887620451</v>
      </c>
      <c r="D95" s="25">
        <v>596.52472074108459</v>
      </c>
      <c r="E9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7.4190794762860168</v>
      </c>
      <c r="F95" s="25">
        <f ca="1">IFERROR((Kreditvækst[[#This Row],[Lending to the corporate sector (kr. billion)]]/VLOOKUP(DATE(YEAR(Kreditvækst[[#This Row],[Date]])-1,MONTH(Kreditvækst[[#This Row],[Date]])+1,1)-1,Kreditvækst[[#All],[Date]:[Lending to the corporate sector (kr. billion)]],3,FALSE)-1)*100,NA())</f>
        <v>15.946085851848579</v>
      </c>
      <c r="G95" s="25">
        <f ca="1">IFERROR((Kreditvækst[[#This Row],[Lending to households (kr. billion)]]/VLOOKUP(DATE(YEAR(Kreditvækst[[#This Row],[Date]])-1,MONTH(Kreditvækst[[#This Row],[Date]])+1,1)-1,Kreditvækst[[#All],[Date]:[Lending to households (kr. billion)]],4,FALSE)-1)*100,NA())</f>
        <v>10.247474474079411</v>
      </c>
    </row>
    <row r="96" spans="1:7" hidden="1" x14ac:dyDescent="0.25">
      <c r="A96" s="10">
        <v>32081</v>
      </c>
      <c r="B96" s="25"/>
      <c r="C96" s="25">
        <v>300.76374571250722</v>
      </c>
      <c r="D96" s="25">
        <v>593.36244050102857</v>
      </c>
      <c r="E96" s="25"/>
      <c r="F96" s="25">
        <f ca="1">IFERROR((Kreditvækst[[#This Row],[Lending to the corporate sector (kr. billion)]]/VLOOKUP(DATE(YEAR(Kreditvækst[[#This Row],[Date]])-1,MONTH(Kreditvækst[[#This Row],[Date]])+1,1)-1,Kreditvækst[[#All],[Date]:[Lending to the corporate sector (kr. billion)]],3,FALSE)-1)*100,NA())</f>
        <v>15.848439099701107</v>
      </c>
      <c r="G96" s="25">
        <f ca="1">IFERROR((Kreditvækst[[#This Row],[Lending to households (kr. billion)]]/VLOOKUP(DATE(YEAR(Kreditvækst[[#This Row],[Date]])-1,MONTH(Kreditvækst[[#This Row],[Date]])+1,1)-1,Kreditvækst[[#All],[Date]:[Lending to households (kr. billion)]],4,FALSE)-1)*100,NA())</f>
        <v>9.9482236632924668</v>
      </c>
    </row>
    <row r="97" spans="1:7" hidden="1" x14ac:dyDescent="0.25">
      <c r="A97" s="10">
        <v>32111</v>
      </c>
      <c r="B97" s="25"/>
      <c r="C97" s="25">
        <v>307.85086029219593</v>
      </c>
      <c r="D97" s="25">
        <v>596.59541583464249</v>
      </c>
      <c r="E97" s="25"/>
      <c r="F97" s="25">
        <f ca="1">IFERROR((Kreditvækst[[#This Row],[Lending to the corporate sector (kr. billion)]]/VLOOKUP(DATE(YEAR(Kreditvækst[[#This Row],[Date]])-1,MONTH(Kreditvækst[[#This Row],[Date]])+1,1)-1,Kreditvækst[[#All],[Date]:[Lending to the corporate sector (kr. billion)]],3,FALSE)-1)*100,NA())</f>
        <v>16.573065770809727</v>
      </c>
      <c r="G97" s="25">
        <f ca="1">IFERROR((Kreditvækst[[#This Row],[Lending to households (kr. billion)]]/VLOOKUP(DATE(YEAR(Kreditvækst[[#This Row],[Date]])-1,MONTH(Kreditvækst[[#This Row],[Date]])+1,1)-1,Kreditvækst[[#All],[Date]:[Lending to households (kr. billion)]],4,FALSE)-1)*100,NA())</f>
        <v>9.9783435054354044</v>
      </c>
    </row>
    <row r="98" spans="1:7" x14ac:dyDescent="0.25">
      <c r="A98" s="10">
        <v>32142</v>
      </c>
      <c r="B98" s="25">
        <v>150.17182107469935</v>
      </c>
      <c r="C98" s="25">
        <v>322.85573507964193</v>
      </c>
      <c r="D98" s="25">
        <v>610.47563187603532</v>
      </c>
      <c r="E9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7.0568280628537261</v>
      </c>
      <c r="F98" s="25">
        <f ca="1">IFERROR((Kreditvækst[[#This Row],[Lending to the corporate sector (kr. billion)]]/VLOOKUP(DATE(YEAR(Kreditvækst[[#This Row],[Date]])-1,MONTH(Kreditvækst[[#This Row],[Date]])+1,1)-1,Kreditvækst[[#All],[Date]:[Lending to the corporate sector (kr. billion)]],3,FALSE)-1)*100,NA())</f>
        <v>17.449943245944667</v>
      </c>
      <c r="G98" s="25">
        <f ca="1">IFERROR((Kreditvækst[[#This Row],[Lending to households (kr. billion)]]/VLOOKUP(DATE(YEAR(Kreditvækst[[#This Row],[Date]])-1,MONTH(Kreditvækst[[#This Row],[Date]])+1,1)-1,Kreditvækst[[#All],[Date]:[Lending to households (kr. billion)]],4,FALSE)-1)*100,NA())</f>
        <v>8.9365814053132588</v>
      </c>
    </row>
    <row r="99" spans="1:7" hidden="1" x14ac:dyDescent="0.25">
      <c r="A99" s="10">
        <v>32173</v>
      </c>
      <c r="B99" s="25"/>
      <c r="C99" s="25">
        <v>320.46806300175172</v>
      </c>
      <c r="D99" s="25">
        <v>601.56213729697947</v>
      </c>
      <c r="E99" s="25"/>
      <c r="F99" s="25">
        <f ca="1">IFERROR((Kreditvækst[[#This Row],[Lending to the corporate sector (kr. billion)]]/VLOOKUP(DATE(YEAR(Kreditvækst[[#This Row],[Date]])-1,MONTH(Kreditvækst[[#This Row],[Date]])+1,1)-1,Kreditvækst[[#All],[Date]:[Lending to the corporate sector (kr. billion)]],3,FALSE)-1)*100,NA())</f>
        <v>19.383219851597765</v>
      </c>
      <c r="G99" s="25">
        <f ca="1">IFERROR((Kreditvækst[[#This Row],[Lending to households (kr. billion)]]/VLOOKUP(DATE(YEAR(Kreditvækst[[#This Row],[Date]])-1,MONTH(Kreditvækst[[#This Row],[Date]])+1,1)-1,Kreditvækst[[#All],[Date]:[Lending to households (kr. billion)]],4,FALSE)-1)*100,NA())</f>
        <v>8.5684647568940555</v>
      </c>
    </row>
    <row r="100" spans="1:7" hidden="1" x14ac:dyDescent="0.25">
      <c r="A100" s="10">
        <v>32202</v>
      </c>
      <c r="B100" s="25"/>
      <c r="C100" s="25">
        <v>318.94221622521013</v>
      </c>
      <c r="D100" s="25">
        <v>606.31469647973199</v>
      </c>
      <c r="E100" s="25"/>
      <c r="F100" s="25">
        <f ca="1">IFERROR((Kreditvækst[[#This Row],[Lending to the corporate sector (kr. billion)]]/VLOOKUP(DATE(YEAR(Kreditvækst[[#This Row],[Date]])-1,MONTH(Kreditvækst[[#This Row],[Date]])+1,1)-1,Kreditvækst[[#All],[Date]:[Lending to the corporate sector (kr. billion)]],3,FALSE)-1)*100,NA())</f>
        <v>18.464144940997262</v>
      </c>
      <c r="G100" s="25">
        <f ca="1">IFERROR((Kreditvækst[[#This Row],[Lending to households (kr. billion)]]/VLOOKUP(DATE(YEAR(Kreditvækst[[#This Row],[Date]])-1,MONTH(Kreditvækst[[#This Row],[Date]])+1,1)-1,Kreditvækst[[#All],[Date]:[Lending to households (kr. billion)]],4,FALSE)-1)*100,NA())</f>
        <v>8.5910461180226161</v>
      </c>
    </row>
    <row r="101" spans="1:7" x14ac:dyDescent="0.25">
      <c r="A101" s="10">
        <v>32233</v>
      </c>
      <c r="B101" s="25">
        <v>148.96809713752731</v>
      </c>
      <c r="C101" s="25">
        <v>324.89554634846797</v>
      </c>
      <c r="D101" s="25">
        <v>617.02118301162079</v>
      </c>
      <c r="E10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5.8960825317459609</v>
      </c>
      <c r="F101" s="25">
        <f ca="1">IFERROR((Kreditvækst[[#This Row],[Lending to the corporate sector (kr. billion)]]/VLOOKUP(DATE(YEAR(Kreditvækst[[#This Row],[Date]])-1,MONTH(Kreditvækst[[#This Row],[Date]])+1,1)-1,Kreditvækst[[#All],[Date]:[Lending to the corporate sector (kr. billion)]],3,FALSE)-1)*100,NA())</f>
        <v>17.949926382690062</v>
      </c>
      <c r="G101" s="25">
        <f ca="1">IFERROR((Kreditvækst[[#This Row],[Lending to households (kr. billion)]]/VLOOKUP(DATE(YEAR(Kreditvækst[[#This Row],[Date]])-1,MONTH(Kreditvækst[[#This Row],[Date]])+1,1)-1,Kreditvækst[[#All],[Date]:[Lending to households (kr. billion)]],4,FALSE)-1)*100,NA())</f>
        <v>8.4692560582534817</v>
      </c>
    </row>
    <row r="102" spans="1:7" hidden="1" x14ac:dyDescent="0.25">
      <c r="A102" s="10">
        <v>32263</v>
      </c>
      <c r="B102" s="25"/>
      <c r="C102" s="25">
        <v>325.6485951229173</v>
      </c>
      <c r="D102" s="25">
        <v>614.13839289714633</v>
      </c>
      <c r="E102" s="25"/>
      <c r="F102" s="25">
        <f ca="1">IFERROR((Kreditvækst[[#This Row],[Lending to the corporate sector (kr. billion)]]/VLOOKUP(DATE(YEAR(Kreditvækst[[#This Row],[Date]])-1,MONTH(Kreditvækst[[#This Row],[Date]])+1,1)-1,Kreditvækst[[#All],[Date]:[Lending to the corporate sector (kr. billion)]],3,FALSE)-1)*100,NA())</f>
        <v>17.403376174889651</v>
      </c>
      <c r="G102" s="25">
        <f ca="1">IFERROR((Kreditvækst[[#This Row],[Lending to households (kr. billion)]]/VLOOKUP(DATE(YEAR(Kreditvækst[[#This Row],[Date]])-1,MONTH(Kreditvækst[[#This Row],[Date]])+1,1)-1,Kreditvækst[[#All],[Date]:[Lending to households (kr. billion)]],4,FALSE)-1)*100,NA())</f>
        <v>8.3381565319401219</v>
      </c>
    </row>
    <row r="103" spans="1:7" hidden="1" x14ac:dyDescent="0.25">
      <c r="A103" s="10">
        <v>32294</v>
      </c>
      <c r="B103" s="25"/>
      <c r="C103" s="25">
        <v>326.36072511484775</v>
      </c>
      <c r="D103" s="25">
        <v>612.65683258885042</v>
      </c>
      <c r="E103" s="25"/>
      <c r="F103" s="25">
        <f ca="1">IFERROR((Kreditvækst[[#This Row],[Lending to the corporate sector (kr. billion)]]/VLOOKUP(DATE(YEAR(Kreditvækst[[#This Row],[Date]])-1,MONTH(Kreditvækst[[#This Row],[Date]])+1,1)-1,Kreditvækst[[#All],[Date]:[Lending to the corporate sector (kr. billion)]],3,FALSE)-1)*100,NA())</f>
        <v>16.052380759902341</v>
      </c>
      <c r="G103" s="25">
        <f ca="1">IFERROR((Kreditvækst[[#This Row],[Lending to households (kr. billion)]]/VLOOKUP(DATE(YEAR(Kreditvækst[[#This Row],[Date]])-1,MONTH(Kreditvækst[[#This Row],[Date]])+1,1)-1,Kreditvækst[[#All],[Date]:[Lending to households (kr. billion)]],4,FALSE)-1)*100,NA())</f>
        <v>7.9829047794521824</v>
      </c>
    </row>
    <row r="104" spans="1:7" x14ac:dyDescent="0.25">
      <c r="A104" s="10">
        <v>32324</v>
      </c>
      <c r="B104" s="25">
        <v>150.86739521289698</v>
      </c>
      <c r="C104" s="25">
        <v>336.9405691344175</v>
      </c>
      <c r="D104" s="25">
        <v>622.71839139827</v>
      </c>
      <c r="E10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4.9976086481204218</v>
      </c>
      <c r="F104" s="25">
        <f ca="1">IFERROR((Kreditvækst[[#This Row],[Lending to the corporate sector (kr. billion)]]/VLOOKUP(DATE(YEAR(Kreditvækst[[#This Row],[Date]])-1,MONTH(Kreditvækst[[#This Row],[Date]])+1,1)-1,Kreditvækst[[#All],[Date]:[Lending to the corporate sector (kr. billion)]],3,FALSE)-1)*100,NA())</f>
        <v>15.943168218480942</v>
      </c>
      <c r="G104" s="25">
        <f ca="1">IFERROR((Kreditvækst[[#This Row],[Lending to households (kr. billion)]]/VLOOKUP(DATE(YEAR(Kreditvækst[[#This Row],[Date]])-1,MONTH(Kreditvækst[[#This Row],[Date]])+1,1)-1,Kreditvækst[[#All],[Date]:[Lending to households (kr. billion)]],4,FALSE)-1)*100,NA())</f>
        <v>6.8261835487253508</v>
      </c>
    </row>
    <row r="105" spans="1:7" hidden="1" x14ac:dyDescent="0.25">
      <c r="A105" s="10">
        <v>32355</v>
      </c>
      <c r="B105" s="25"/>
      <c r="C105" s="25">
        <v>340.82338277570972</v>
      </c>
      <c r="D105" s="25">
        <v>616.90509576018451</v>
      </c>
      <c r="E105" s="25"/>
      <c r="F105" s="25">
        <f ca="1">IFERROR((Kreditvækst[[#This Row],[Lending to the corporate sector (kr. billion)]]/VLOOKUP(DATE(YEAR(Kreditvækst[[#This Row],[Date]])-1,MONTH(Kreditvækst[[#This Row],[Date]])+1,1)-1,Kreditvækst[[#All],[Date]:[Lending to the corporate sector (kr. billion)]],3,FALSE)-1)*100,NA())</f>
        <v>18.437916342243476</v>
      </c>
      <c r="G105" s="25">
        <f ca="1">IFERROR((Kreditvækst[[#This Row],[Lending to households (kr. billion)]]/VLOOKUP(DATE(YEAR(Kreditvækst[[#This Row],[Date]])-1,MONTH(Kreditvækst[[#This Row],[Date]])+1,1)-1,Kreditvækst[[#All],[Date]:[Lending to households (kr. billion)]],4,FALSE)-1)*100,NA())</f>
        <v>7.1327174992777964</v>
      </c>
    </row>
    <row r="106" spans="1:7" hidden="1" x14ac:dyDescent="0.25">
      <c r="A106" s="10">
        <v>32386</v>
      </c>
      <c r="B106" s="25"/>
      <c r="C106" s="25">
        <v>341.18200733379058</v>
      </c>
      <c r="D106" s="25">
        <v>621.60565176452485</v>
      </c>
      <c r="E106" s="25"/>
      <c r="F106" s="25">
        <f ca="1">IFERROR((Kreditvækst[[#This Row],[Lending to the corporate sector (kr. billion)]]/VLOOKUP(DATE(YEAR(Kreditvækst[[#This Row],[Date]])-1,MONTH(Kreditvækst[[#This Row],[Date]])+1,1)-1,Kreditvækst[[#All],[Date]:[Lending to the corporate sector (kr. billion)]],3,FALSE)-1)*100,NA())</f>
        <v>17.488480084093251</v>
      </c>
      <c r="G106" s="25">
        <f ca="1">IFERROR((Kreditvækst[[#This Row],[Lending to households (kr. billion)]]/VLOOKUP(DATE(YEAR(Kreditvækst[[#This Row],[Date]])-1,MONTH(Kreditvækst[[#This Row],[Date]])+1,1)-1,Kreditvækst[[#All],[Date]:[Lending to households (kr. billion)]],4,FALSE)-1)*100,NA())</f>
        <v>6.6270102200086667</v>
      </c>
    </row>
    <row r="107" spans="1:7" x14ac:dyDescent="0.25">
      <c r="A107" s="10">
        <v>32416</v>
      </c>
      <c r="B107" s="25">
        <v>152.09725017143521</v>
      </c>
      <c r="C107" s="25">
        <v>345.79162623915113</v>
      </c>
      <c r="D107" s="25">
        <v>630.66513655224708</v>
      </c>
      <c r="E10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4.7521447849978138</v>
      </c>
      <c r="F107" s="25">
        <f ca="1">IFERROR((Kreditvækst[[#This Row],[Lending to the corporate sector (kr. billion)]]/VLOOKUP(DATE(YEAR(Kreditvækst[[#This Row],[Date]])-1,MONTH(Kreditvækst[[#This Row],[Date]])+1,1)-1,Kreditvækst[[#All],[Date]:[Lending to the corporate sector (kr. billion)]],3,FALSE)-1)*100,NA())</f>
        <v>16.81243888417572</v>
      </c>
      <c r="G107" s="25">
        <f ca="1">IFERROR((Kreditvækst[[#This Row],[Lending to households (kr. billion)]]/VLOOKUP(DATE(YEAR(Kreditvækst[[#This Row],[Date]])-1,MONTH(Kreditvækst[[#This Row],[Date]])+1,1)-1,Kreditvækst[[#All],[Date]:[Lending to households (kr. billion)]],4,FALSE)-1)*100,NA())</f>
        <v>5.7232189419993418</v>
      </c>
    </row>
    <row r="108" spans="1:7" hidden="1" x14ac:dyDescent="0.25">
      <c r="A108" s="10">
        <v>32447</v>
      </c>
      <c r="B108" s="25"/>
      <c r="C108" s="25">
        <v>355.89878147536558</v>
      </c>
      <c r="D108" s="25">
        <v>621.60726760515536</v>
      </c>
      <c r="E108" s="25"/>
      <c r="F108" s="25">
        <f ca="1">IFERROR((Kreditvækst[[#This Row],[Lending to the corporate sector (kr. billion)]]/VLOOKUP(DATE(YEAR(Kreditvækst[[#This Row],[Date]])-1,MONTH(Kreditvækst[[#This Row],[Date]])+1,1)-1,Kreditvækst[[#All],[Date]:[Lending to the corporate sector (kr. billion)]],3,FALSE)-1)*100,NA())</f>
        <v>18.331676124143172</v>
      </c>
      <c r="G108" s="25">
        <f ca="1">IFERROR((Kreditvækst[[#This Row],[Lending to households (kr. billion)]]/VLOOKUP(DATE(YEAR(Kreditvækst[[#This Row],[Date]])-1,MONTH(Kreditvækst[[#This Row],[Date]])+1,1)-1,Kreditvækst[[#All],[Date]:[Lending to households (kr. billion)]],4,FALSE)-1)*100,NA())</f>
        <v>4.7601306008309585</v>
      </c>
    </row>
    <row r="109" spans="1:7" hidden="1" x14ac:dyDescent="0.25">
      <c r="A109" s="10">
        <v>32477</v>
      </c>
      <c r="B109" s="25"/>
      <c r="C109" s="25">
        <v>360.90253236116212</v>
      </c>
      <c r="D109" s="25">
        <v>620.84626764552138</v>
      </c>
      <c r="E109" s="25"/>
      <c r="F109" s="25">
        <f ca="1">IFERROR((Kreditvækst[[#This Row],[Lending to the corporate sector (kr. billion)]]/VLOOKUP(DATE(YEAR(Kreditvækst[[#This Row],[Date]])-1,MONTH(Kreditvækst[[#This Row],[Date]])+1,1)-1,Kreditvækst[[#All],[Date]:[Lending to the corporate sector (kr. billion)]],3,FALSE)-1)*100,NA())</f>
        <v>17.232913371953007</v>
      </c>
      <c r="G109" s="25">
        <f ca="1">IFERROR((Kreditvækst[[#This Row],[Lending to households (kr. billion)]]/VLOOKUP(DATE(YEAR(Kreditvækst[[#This Row],[Date]])-1,MONTH(Kreditvækst[[#This Row],[Date]])+1,1)-1,Kreditvækst[[#All],[Date]:[Lending to households (kr. billion)]],4,FALSE)-1)*100,NA())</f>
        <v>4.0648739777780163</v>
      </c>
    </row>
    <row r="110" spans="1:7" x14ac:dyDescent="0.25">
      <c r="A110" s="10">
        <v>32508</v>
      </c>
      <c r="B110" s="25">
        <v>156.63945762986432</v>
      </c>
      <c r="C110" s="25">
        <v>375.19115421960396</v>
      </c>
      <c r="D110" s="25">
        <v>633.65017329021703</v>
      </c>
      <c r="E11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4.3068243488555646</v>
      </c>
      <c r="F110" s="25">
        <f ca="1">IFERROR((Kreditvækst[[#This Row],[Lending to the corporate sector (kr. billion)]]/VLOOKUP(DATE(YEAR(Kreditvækst[[#This Row],[Date]])-1,MONTH(Kreditvækst[[#This Row],[Date]])+1,1)-1,Kreditvækst[[#All],[Date]:[Lending to the corporate sector (kr. billion)]],3,FALSE)-1)*100,NA())</f>
        <v>16.210156256648787</v>
      </c>
      <c r="G110" s="25">
        <f ca="1">IFERROR((Kreditvækst[[#This Row],[Lending to households (kr. billion)]]/VLOOKUP(DATE(YEAR(Kreditvækst[[#This Row],[Date]])-1,MONTH(Kreditvækst[[#This Row],[Date]])+1,1)-1,Kreditvækst[[#All],[Date]:[Lending to households (kr. billion)]],4,FALSE)-1)*100,NA())</f>
        <v>3.79614520287479</v>
      </c>
    </row>
    <row r="111" spans="1:7" hidden="1" x14ac:dyDescent="0.25">
      <c r="A111" s="10">
        <v>32539</v>
      </c>
      <c r="B111" s="25"/>
      <c r="C111" s="25">
        <v>370.51362953386433</v>
      </c>
      <c r="D111" s="25">
        <v>619.81936695029594</v>
      </c>
      <c r="E111" s="25"/>
      <c r="F111" s="25">
        <f ca="1">IFERROR((Kreditvækst[[#This Row],[Lending to the corporate sector (kr. billion)]]/VLOOKUP(DATE(YEAR(Kreditvækst[[#This Row],[Date]])-1,MONTH(Kreditvækst[[#This Row],[Date]])+1,1)-1,Kreditvækst[[#All],[Date]:[Lending to the corporate sector (kr. billion)]],3,FALSE)-1)*100,NA())</f>
        <v>15.616397485399048</v>
      </c>
      <c r="G111" s="25">
        <f ca="1">IFERROR((Kreditvækst[[#This Row],[Lending to households (kr. billion)]]/VLOOKUP(DATE(YEAR(Kreditvækst[[#This Row],[Date]])-1,MONTH(Kreditvækst[[#This Row],[Date]])+1,1)-1,Kreditvækst[[#All],[Date]:[Lending to households (kr. billion)]],4,FALSE)-1)*100,NA())</f>
        <v>3.034969876154836</v>
      </c>
    </row>
    <row r="112" spans="1:7" hidden="1" x14ac:dyDescent="0.25">
      <c r="A112" s="10">
        <v>32567</v>
      </c>
      <c r="B112" s="25"/>
      <c r="C112" s="25">
        <v>373.69147228034331</v>
      </c>
      <c r="D112" s="25">
        <v>624.48562244653624</v>
      </c>
      <c r="E112" s="25"/>
      <c r="F112" s="25">
        <f ca="1">IFERROR((Kreditvækst[[#This Row],[Lending to the corporate sector (kr. billion)]]/VLOOKUP(DATE(YEAR(Kreditvækst[[#This Row],[Date]])-1,MONTH(Kreditvækst[[#This Row],[Date]])+1,1)-1,Kreditvækst[[#All],[Date]:[Lending to the corporate sector (kr. billion)]],3,FALSE)-1)*100,NA())</f>
        <v>17.165885627531317</v>
      </c>
      <c r="G112" s="25">
        <f ca="1">IFERROR((Kreditvækst[[#This Row],[Lending to households (kr. billion)]]/VLOOKUP(DATE(YEAR(Kreditvækst[[#This Row],[Date]])-1,MONTH(Kreditvækst[[#This Row],[Date]])+1,1)-1,Kreditvækst[[#All],[Date]:[Lending to households (kr. billion)]],4,FALSE)-1)*100,NA())</f>
        <v>2.9969463172020649</v>
      </c>
    </row>
    <row r="113" spans="1:7" x14ac:dyDescent="0.25">
      <c r="A113" s="10">
        <v>32598</v>
      </c>
      <c r="B113" s="25">
        <v>154.89923924500738</v>
      </c>
      <c r="C113" s="25">
        <v>376.96409768580588</v>
      </c>
      <c r="D113" s="25">
        <v>635.8194131160601</v>
      </c>
      <c r="E11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3.9814847752297267</v>
      </c>
      <c r="F113" s="25">
        <f ca="1">IFERROR((Kreditvækst[[#This Row],[Lending to the corporate sector (kr. billion)]]/VLOOKUP(DATE(YEAR(Kreditvækst[[#This Row],[Date]])-1,MONTH(Kreditvækst[[#This Row],[Date]])+1,1)-1,Kreditvækst[[#All],[Date]:[Lending to the corporate sector (kr. billion)]],3,FALSE)-1)*100,NA())</f>
        <v>16.026243487342718</v>
      </c>
      <c r="G113" s="25">
        <f ca="1">IFERROR((Kreditvækst[[#This Row],[Lending to households (kr. billion)]]/VLOOKUP(DATE(YEAR(Kreditvækst[[#This Row],[Date]])-1,MONTH(Kreditvækst[[#This Row],[Date]])+1,1)-1,Kreditvækst[[#All],[Date]:[Lending to households (kr. billion)]],4,FALSE)-1)*100,NA())</f>
        <v>3.0466101686634106</v>
      </c>
    </row>
    <row r="114" spans="1:7" hidden="1" x14ac:dyDescent="0.25">
      <c r="A114" s="10">
        <v>32628</v>
      </c>
      <c r="B114" s="25"/>
      <c r="C114" s="25">
        <v>378.12629724368958</v>
      </c>
      <c r="D114" s="25">
        <v>630.05240399791819</v>
      </c>
      <c r="E114" s="25"/>
      <c r="F114" s="25">
        <f ca="1">IFERROR((Kreditvækst[[#This Row],[Lending to the corporate sector (kr. billion)]]/VLOOKUP(DATE(YEAR(Kreditvækst[[#This Row],[Date]])-1,MONTH(Kreditvækst[[#This Row],[Date]])+1,1)-1,Kreditvækst[[#All],[Date]:[Lending to the corporate sector (kr. billion)]],3,FALSE)-1)*100,NA())</f>
        <v>16.114825276910636</v>
      </c>
      <c r="G114" s="25">
        <f ca="1">IFERROR((Kreditvækst[[#This Row],[Lending to households (kr. billion)]]/VLOOKUP(DATE(YEAR(Kreditvækst[[#This Row],[Date]])-1,MONTH(Kreditvækst[[#This Row],[Date]])+1,1)-1,Kreditvækst[[#All],[Date]:[Lending to households (kr. billion)]],4,FALSE)-1)*100,NA())</f>
        <v>2.5912744236195495</v>
      </c>
    </row>
    <row r="115" spans="1:7" hidden="1" x14ac:dyDescent="0.25">
      <c r="A115" s="10">
        <v>32659</v>
      </c>
      <c r="B115" s="25"/>
      <c r="C115" s="25">
        <v>380.54754868825034</v>
      </c>
      <c r="D115" s="25">
        <v>629.51871091632484</v>
      </c>
      <c r="E115" s="25"/>
      <c r="F115" s="25">
        <f ca="1">IFERROR((Kreditvækst[[#This Row],[Lending to the corporate sector (kr. billion)]]/VLOOKUP(DATE(YEAR(Kreditvækst[[#This Row],[Date]])-1,MONTH(Kreditvækst[[#This Row],[Date]])+1,1)-1,Kreditvækst[[#All],[Date]:[Lending to the corporate sector (kr. billion)]],3,FALSE)-1)*100,NA())</f>
        <v>16.60335310087757</v>
      </c>
      <c r="G115" s="25">
        <f ca="1">IFERROR((Kreditvækst[[#This Row],[Lending to households (kr. billion)]]/VLOOKUP(DATE(YEAR(Kreditvækst[[#This Row],[Date]])-1,MONTH(Kreditvækst[[#This Row],[Date]])+1,1)-1,Kreditvækst[[#All],[Date]:[Lending to households (kr. billion)]],4,FALSE)-1)*100,NA())</f>
        <v>2.7522550032164972</v>
      </c>
    </row>
    <row r="116" spans="1:7" x14ac:dyDescent="0.25">
      <c r="A116" s="10">
        <v>32689</v>
      </c>
      <c r="B116" s="25">
        <v>155.73134834948758</v>
      </c>
      <c r="C116" s="25">
        <v>387.28454933358069</v>
      </c>
      <c r="D116" s="25">
        <v>643.36330757747146</v>
      </c>
      <c r="E11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3.2239922547392164</v>
      </c>
      <c r="F116" s="25">
        <f ca="1">IFERROR((Kreditvækst[[#This Row],[Lending to the corporate sector (kr. billion)]]/VLOOKUP(DATE(YEAR(Kreditvækst[[#This Row],[Date]])-1,MONTH(Kreditvækst[[#This Row],[Date]])+1,1)-1,Kreditvækst[[#All],[Date]:[Lending to the corporate sector (kr. billion)]],3,FALSE)-1)*100,NA())</f>
        <v>14.941501502325538</v>
      </c>
      <c r="G116" s="25">
        <f ca="1">IFERROR((Kreditvækst[[#This Row],[Lending to households (kr. billion)]]/VLOOKUP(DATE(YEAR(Kreditvækst[[#This Row],[Date]])-1,MONTH(Kreditvækst[[#This Row],[Date]])+1,1)-1,Kreditvækst[[#All],[Date]:[Lending to households (kr. billion)]],4,FALSE)-1)*100,NA())</f>
        <v>3.3152892967950987</v>
      </c>
    </row>
    <row r="117" spans="1:7" hidden="1" x14ac:dyDescent="0.25">
      <c r="A117" s="10">
        <v>32720</v>
      </c>
      <c r="B117" s="25"/>
      <c r="C117" s="25">
        <v>382.66889615185141</v>
      </c>
      <c r="D117" s="25">
        <v>633.7909067508275</v>
      </c>
      <c r="E117" s="25"/>
      <c r="F117" s="25">
        <f ca="1">IFERROR((Kreditvækst[[#This Row],[Lending to the corporate sector (kr. billion)]]/VLOOKUP(DATE(YEAR(Kreditvækst[[#This Row],[Date]])-1,MONTH(Kreditvækst[[#This Row],[Date]])+1,1)-1,Kreditvækst[[#All],[Date]:[Lending to the corporate sector (kr. billion)]],3,FALSE)-1)*100,NA())</f>
        <v>12.277770684436739</v>
      </c>
      <c r="G117" s="25">
        <f ca="1">IFERROR((Kreditvækst[[#This Row],[Lending to households (kr. billion)]]/VLOOKUP(DATE(YEAR(Kreditvækst[[#This Row],[Date]])-1,MONTH(Kreditvækst[[#This Row],[Date]])+1,1)-1,Kreditvækst[[#All],[Date]:[Lending to households (kr. billion)]],4,FALSE)-1)*100,NA())</f>
        <v>2.7371813114682286</v>
      </c>
    </row>
    <row r="118" spans="1:7" hidden="1" x14ac:dyDescent="0.25">
      <c r="A118" s="10">
        <v>32751</v>
      </c>
      <c r="B118" s="25"/>
      <c r="C118" s="25">
        <v>388.88715369725099</v>
      </c>
      <c r="D118" s="25">
        <v>635.51647049277904</v>
      </c>
      <c r="E118" s="25"/>
      <c r="F118" s="25">
        <f ca="1">IFERROR((Kreditvækst[[#This Row],[Lending to the corporate sector (kr. billion)]]/VLOOKUP(DATE(YEAR(Kreditvækst[[#This Row],[Date]])-1,MONTH(Kreditvækst[[#This Row],[Date]])+1,1)-1,Kreditvækst[[#All],[Date]:[Lending to the corporate sector (kr. billion)]],3,FALSE)-1)*100,NA())</f>
        <v>13.982315989127979</v>
      </c>
      <c r="G118" s="25">
        <f ca="1">IFERROR((Kreditvækst[[#This Row],[Lending to households (kr. billion)]]/VLOOKUP(DATE(YEAR(Kreditvækst[[#This Row],[Date]])-1,MONTH(Kreditvækst[[#This Row],[Date]])+1,1)-1,Kreditvækst[[#All],[Date]:[Lending to households (kr. billion)]],4,FALSE)-1)*100,NA())</f>
        <v>2.2378848533256113</v>
      </c>
    </row>
    <row r="119" spans="1:7" x14ac:dyDescent="0.25">
      <c r="A119" s="10">
        <v>32781</v>
      </c>
      <c r="B119" s="25">
        <v>155.0550807946957</v>
      </c>
      <c r="C119" s="25">
        <v>393.39874383292869</v>
      </c>
      <c r="D119" s="25">
        <v>645.11443369099857</v>
      </c>
      <c r="E11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1.944696975077842</v>
      </c>
      <c r="F119" s="25">
        <f ca="1">IFERROR((Kreditvækst[[#This Row],[Lending to the corporate sector (kr. billion)]]/VLOOKUP(DATE(YEAR(Kreditvækst[[#This Row],[Date]])-1,MONTH(Kreditvækst[[#This Row],[Date]])+1,1)-1,Kreditvækst[[#All],[Date]:[Lending to the corporate sector (kr. billion)]],3,FALSE)-1)*100,NA())</f>
        <v>13.767573874345995</v>
      </c>
      <c r="G119" s="25">
        <f ca="1">IFERROR((Kreditvækst[[#This Row],[Lending to households (kr. billion)]]/VLOOKUP(DATE(YEAR(Kreditvækst[[#This Row],[Date]])-1,MONTH(Kreditvækst[[#This Row],[Date]])+1,1)-1,Kreditvækst[[#All],[Date]:[Lending to households (kr. billion)]],4,FALSE)-1)*100,NA())</f>
        <v>2.2911203269842417</v>
      </c>
    </row>
    <row r="120" spans="1:7" hidden="1" x14ac:dyDescent="0.25">
      <c r="A120" s="10">
        <v>32812</v>
      </c>
      <c r="B120" s="25"/>
      <c r="C120" s="25">
        <v>399.2329391737926</v>
      </c>
      <c r="D120" s="25">
        <v>641.75083093827163</v>
      </c>
      <c r="E120" s="25"/>
      <c r="F120" s="25">
        <f ca="1">IFERROR((Kreditvækst[[#This Row],[Lending to the corporate sector (kr. billion)]]/VLOOKUP(DATE(YEAR(Kreditvækst[[#This Row],[Date]])-1,MONTH(Kreditvækst[[#This Row],[Date]])+1,1)-1,Kreditvækst[[#All],[Date]:[Lending to the corporate sector (kr. billion)]],3,FALSE)-1)*100,NA())</f>
        <v>12.175978102197149</v>
      </c>
      <c r="G120" s="25">
        <f ca="1">IFERROR((Kreditvækst[[#This Row],[Lending to households (kr. billion)]]/VLOOKUP(DATE(YEAR(Kreditvækst[[#This Row],[Date]])-1,MONTH(Kreditvækst[[#This Row],[Date]])+1,1)-1,Kreditvækst[[#All],[Date]:[Lending to households (kr. billion)]],4,FALSE)-1)*100,NA())</f>
        <v>3.2405611039141524</v>
      </c>
    </row>
    <row r="121" spans="1:7" hidden="1" x14ac:dyDescent="0.25">
      <c r="A121" s="10">
        <v>32842</v>
      </c>
      <c r="B121" s="25"/>
      <c r="C121" s="25">
        <v>403.90116851724025</v>
      </c>
      <c r="D121" s="25">
        <v>638.34270062710345</v>
      </c>
      <c r="E121" s="25"/>
      <c r="F121" s="25">
        <f ca="1">IFERROR((Kreditvækst[[#This Row],[Lending to the corporate sector (kr. billion)]]/VLOOKUP(DATE(YEAR(Kreditvækst[[#This Row],[Date]])-1,MONTH(Kreditvækst[[#This Row],[Date]])+1,1)-1,Kreditvækst[[#All],[Date]:[Lending to the corporate sector (kr. billion)]],3,FALSE)-1)*100,NA())</f>
        <v>11.914196299694723</v>
      </c>
      <c r="G121" s="25">
        <f ca="1">IFERROR((Kreditvækst[[#This Row],[Lending to households (kr. billion)]]/VLOOKUP(DATE(YEAR(Kreditvækst[[#This Row],[Date]])-1,MONTH(Kreditvækst[[#This Row],[Date]])+1,1)-1,Kreditvækst[[#All],[Date]:[Lending to households (kr. billion)]],4,FALSE)-1)*100,NA())</f>
        <v>2.8181586800763103</v>
      </c>
    </row>
    <row r="122" spans="1:7" x14ac:dyDescent="0.25">
      <c r="A122" s="10">
        <v>32873</v>
      </c>
      <c r="B122" s="25">
        <v>158.58453958455519</v>
      </c>
      <c r="C122" s="25">
        <v>418.18497894627353</v>
      </c>
      <c r="D122" s="25">
        <v>650.84685968192309</v>
      </c>
      <c r="E12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1.2417573350432809</v>
      </c>
      <c r="F122" s="25">
        <f ca="1">IFERROR((Kreditvækst[[#This Row],[Lending to the corporate sector (kr. billion)]]/VLOOKUP(DATE(YEAR(Kreditvækst[[#This Row],[Date]])-1,MONTH(Kreditvækst[[#This Row],[Date]])+1,1)-1,Kreditvækst[[#All],[Date]:[Lending to the corporate sector (kr. billion)]],3,FALSE)-1)*100,NA())</f>
        <v>11.459178672827864</v>
      </c>
      <c r="G122" s="25">
        <f ca="1">IFERROR((Kreditvækst[[#This Row],[Lending to households (kr. billion)]]/VLOOKUP(DATE(YEAR(Kreditvækst[[#This Row],[Date]])-1,MONTH(Kreditvækst[[#This Row],[Date]])+1,1)-1,Kreditvækst[[#All],[Date]:[Lending to households (kr. billion)]],4,FALSE)-1)*100,NA())</f>
        <v>2.7139085755177206</v>
      </c>
    </row>
    <row r="123" spans="1:7" hidden="1" x14ac:dyDescent="0.25">
      <c r="A123" s="10">
        <v>32904</v>
      </c>
      <c r="B123" s="25"/>
      <c r="C123" s="25">
        <v>409.7827936549163</v>
      </c>
      <c r="D123" s="25">
        <v>642.5754879047455</v>
      </c>
      <c r="E123" s="25"/>
      <c r="F123" s="25">
        <f ca="1">IFERROR((Kreditvækst[[#This Row],[Lending to the corporate sector (kr. billion)]]/VLOOKUP(DATE(YEAR(Kreditvækst[[#This Row],[Date]])-1,MONTH(Kreditvækst[[#This Row],[Date]])+1,1)-1,Kreditvækst[[#All],[Date]:[Lending to the corporate sector (kr. billion)]],3,FALSE)-1)*100,NA())</f>
        <v>10.598574786696968</v>
      </c>
      <c r="G123" s="25">
        <f ca="1">IFERROR((Kreditvækst[[#This Row],[Lending to households (kr. billion)]]/VLOOKUP(DATE(YEAR(Kreditvækst[[#This Row],[Date]])-1,MONTH(Kreditvækst[[#This Row],[Date]])+1,1)-1,Kreditvækst[[#All],[Date]:[Lending to households (kr. billion)]],4,FALSE)-1)*100,NA())</f>
        <v>3.6714117318432216</v>
      </c>
    </row>
    <row r="124" spans="1:7" hidden="1" x14ac:dyDescent="0.25">
      <c r="A124" s="10">
        <v>32932</v>
      </c>
      <c r="B124" s="25"/>
      <c r="C124" s="25">
        <v>417.08330373457989</v>
      </c>
      <c r="D124" s="25">
        <v>650.98349862978671</v>
      </c>
      <c r="E124" s="25"/>
      <c r="F124" s="25">
        <f ca="1">IFERROR((Kreditvækst[[#This Row],[Lending to the corporate sector (kr. billion)]]/VLOOKUP(DATE(YEAR(Kreditvækst[[#This Row],[Date]])-1,MONTH(Kreditvækst[[#This Row],[Date]])+1,1)-1,Kreditvækst[[#All],[Date]:[Lending to the corporate sector (kr. billion)]],3,FALSE)-1)*100,NA())</f>
        <v>11.611672910128391</v>
      </c>
      <c r="G124" s="25">
        <f ca="1">IFERROR((Kreditvækst[[#This Row],[Lending to households (kr. billion)]]/VLOOKUP(DATE(YEAR(Kreditvækst[[#This Row],[Date]])-1,MONTH(Kreditvækst[[#This Row],[Date]])+1,1)-1,Kreditvækst[[#All],[Date]:[Lending to households (kr. billion)]],4,FALSE)-1)*100,NA())</f>
        <v>4.2431523210158417</v>
      </c>
    </row>
    <row r="125" spans="1:7" x14ac:dyDescent="0.25">
      <c r="A125" s="10">
        <v>32963</v>
      </c>
      <c r="B125" s="25">
        <v>158.53811701716697</v>
      </c>
      <c r="C125" s="25">
        <v>421.2064698913091</v>
      </c>
      <c r="D125" s="25">
        <v>660.21608849077938</v>
      </c>
      <c r="E12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2.349190215456054</v>
      </c>
      <c r="F125" s="25">
        <f ca="1">IFERROR((Kreditvækst[[#This Row],[Lending to the corporate sector (kr. billion)]]/VLOOKUP(DATE(YEAR(Kreditvækst[[#This Row],[Date]])-1,MONTH(Kreditvækst[[#This Row],[Date]])+1,1)-1,Kreditvækst[[#All],[Date]:[Lending to the corporate sector (kr. billion)]],3,FALSE)-1)*100,NA())</f>
        <v>11.736494928060392</v>
      </c>
      <c r="G125" s="25">
        <f ca="1">IFERROR((Kreditvækst[[#This Row],[Lending to households (kr. billion)]]/VLOOKUP(DATE(YEAR(Kreditvækst[[#This Row],[Date]])-1,MONTH(Kreditvækst[[#This Row],[Date]])+1,1)-1,Kreditvækst[[#All],[Date]:[Lending to households (kr. billion)]],4,FALSE)-1)*100,NA())</f>
        <v>3.8370447443802691</v>
      </c>
    </row>
    <row r="126" spans="1:7" hidden="1" x14ac:dyDescent="0.25">
      <c r="A126" s="10">
        <v>32993</v>
      </c>
      <c r="B126" s="25"/>
      <c r="C126" s="25">
        <v>416.71347173893582</v>
      </c>
      <c r="D126" s="25">
        <v>655.66302141741312</v>
      </c>
      <c r="E126" s="25"/>
      <c r="F126" s="25">
        <f ca="1">IFERROR((Kreditvækst[[#This Row],[Lending to the corporate sector (kr. billion)]]/VLOOKUP(DATE(YEAR(Kreditvækst[[#This Row],[Date]])-1,MONTH(Kreditvækst[[#This Row],[Date]])+1,1)-1,Kreditvækst[[#All],[Date]:[Lending to the corporate sector (kr. billion)]],3,FALSE)-1)*100,NA())</f>
        <v>10.204837583771154</v>
      </c>
      <c r="G126" s="25">
        <f ca="1">IFERROR((Kreditvækst[[#This Row],[Lending to households (kr. billion)]]/VLOOKUP(DATE(YEAR(Kreditvækst[[#This Row],[Date]])-1,MONTH(Kreditvækst[[#This Row],[Date]])+1,1)-1,Kreditvækst[[#All],[Date]:[Lending to households (kr. billion)]],4,FALSE)-1)*100,NA())</f>
        <v>4.0648392509870623</v>
      </c>
    </row>
    <row r="127" spans="1:7" hidden="1" x14ac:dyDescent="0.25">
      <c r="A127" s="10">
        <v>33024</v>
      </c>
      <c r="B127" s="25"/>
      <c r="C127" s="25">
        <v>418.29558893216245</v>
      </c>
      <c r="D127" s="25">
        <v>654.46442522429629</v>
      </c>
      <c r="E127" s="25"/>
      <c r="F127" s="25">
        <f ca="1">IFERROR((Kreditvækst[[#This Row],[Lending to the corporate sector (kr. billion)]]/VLOOKUP(DATE(YEAR(Kreditvækst[[#This Row],[Date]])-1,MONTH(Kreditvækst[[#This Row],[Date]])+1,1)-1,Kreditvækst[[#All],[Date]:[Lending to the corporate sector (kr. billion)]],3,FALSE)-1)*100,NA())</f>
        <v>9.9194017604448792</v>
      </c>
      <c r="G127" s="25">
        <f ca="1">IFERROR((Kreditvækst[[#This Row],[Lending to households (kr. billion)]]/VLOOKUP(DATE(YEAR(Kreditvækst[[#This Row],[Date]])-1,MONTH(Kreditvækst[[#This Row],[Date]])+1,1)-1,Kreditvækst[[#All],[Date]:[Lending to households (kr. billion)]],4,FALSE)-1)*100,NA())</f>
        <v>3.9626644729368943</v>
      </c>
    </row>
    <row r="128" spans="1:7" x14ac:dyDescent="0.25">
      <c r="A128" s="10">
        <v>33054</v>
      </c>
      <c r="B128" s="25">
        <v>157.30910367465026</v>
      </c>
      <c r="C128" s="25">
        <v>422.85536028262112</v>
      </c>
      <c r="D128" s="25">
        <v>663.27130663552236</v>
      </c>
      <c r="E12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1.013126349886817</v>
      </c>
      <c r="F128" s="25">
        <f ca="1">IFERROR((Kreditvækst[[#This Row],[Lending to the corporate sector (kr. billion)]]/VLOOKUP(DATE(YEAR(Kreditvækst[[#This Row],[Date]])-1,MONTH(Kreditvækst[[#This Row],[Date]])+1,1)-1,Kreditvækst[[#All],[Date]:[Lending to the corporate sector (kr. billion)]],3,FALSE)-1)*100,NA())</f>
        <v>9.1846708086467324</v>
      </c>
      <c r="G128" s="25">
        <f ca="1">IFERROR((Kreditvækst[[#This Row],[Lending to households (kr. billion)]]/VLOOKUP(DATE(YEAR(Kreditvækst[[#This Row],[Date]])-1,MONTH(Kreditvækst[[#This Row],[Date]])+1,1)-1,Kreditvækst[[#All],[Date]:[Lending to households (kr. billion)]],4,FALSE)-1)*100,NA())</f>
        <v>3.0943634527453412</v>
      </c>
    </row>
    <row r="129" spans="1:7" hidden="1" x14ac:dyDescent="0.25">
      <c r="A129" s="10">
        <v>33085</v>
      </c>
      <c r="B129" s="25"/>
      <c r="C129" s="25">
        <v>422.6657577604401</v>
      </c>
      <c r="D129" s="25">
        <v>655.37886056644925</v>
      </c>
      <c r="E129" s="25"/>
      <c r="F129" s="25">
        <f ca="1">IFERROR((Kreditvækst[[#This Row],[Lending to the corporate sector (kr. billion)]]/VLOOKUP(DATE(YEAR(Kreditvækst[[#This Row],[Date]])-1,MONTH(Kreditvækst[[#This Row],[Date]])+1,1)-1,Kreditvækst[[#All],[Date]:[Lending to the corporate sector (kr. billion)]],3,FALSE)-1)*100,NA())</f>
        <v>10.452080639633966</v>
      </c>
      <c r="G129" s="25">
        <f ca="1">IFERROR((Kreditvækst[[#This Row],[Lending to households (kr. billion)]]/VLOOKUP(DATE(YEAR(Kreditvækst[[#This Row],[Date]])-1,MONTH(Kreditvækst[[#This Row],[Date]])+1,1)-1,Kreditvækst[[#All],[Date]:[Lending to households (kr. billion)]],4,FALSE)-1)*100,NA())</f>
        <v>3.4061633869589381</v>
      </c>
    </row>
    <row r="130" spans="1:7" hidden="1" x14ac:dyDescent="0.25">
      <c r="A130" s="10">
        <v>33116</v>
      </c>
      <c r="B130" s="25"/>
      <c r="C130" s="25">
        <v>428.59102301801232</v>
      </c>
      <c r="D130" s="25">
        <v>653.83860768056104</v>
      </c>
      <c r="E130" s="25"/>
      <c r="F130" s="25">
        <f ca="1">IFERROR((Kreditvækst[[#This Row],[Lending to the corporate sector (kr. billion)]]/VLOOKUP(DATE(YEAR(Kreditvækst[[#This Row],[Date]])-1,MONTH(Kreditvækst[[#This Row],[Date]])+1,1)-1,Kreditvækst[[#All],[Date]:[Lending to the corporate sector (kr. billion)]],3,FALSE)-1)*100,NA())</f>
        <v>10.209611951252784</v>
      </c>
      <c r="G130" s="25">
        <f ca="1">IFERROR((Kreditvækst[[#This Row],[Lending to households (kr. billion)]]/VLOOKUP(DATE(YEAR(Kreditvækst[[#This Row],[Date]])-1,MONTH(Kreditvækst[[#This Row],[Date]])+1,1)-1,Kreditvækst[[#All],[Date]:[Lending to households (kr. billion)]],4,FALSE)-1)*100,NA())</f>
        <v>2.8830310524564418</v>
      </c>
    </row>
    <row r="131" spans="1:7" x14ac:dyDescent="0.25">
      <c r="A131" s="10">
        <v>33146</v>
      </c>
      <c r="B131" s="25">
        <v>156.66326713936479</v>
      </c>
      <c r="C131" s="25">
        <v>433.81746973049161</v>
      </c>
      <c r="D131" s="25">
        <v>659.36567656038869</v>
      </c>
      <c r="E13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1.0371710081519048</v>
      </c>
      <c r="F131" s="25">
        <f ca="1">IFERROR((Kreditvækst[[#This Row],[Lending to the corporate sector (kr. billion)]]/VLOOKUP(DATE(YEAR(Kreditvækst[[#This Row],[Date]])-1,MONTH(Kreditvækst[[#This Row],[Date]])+1,1)-1,Kreditvækst[[#All],[Date]:[Lending to the corporate sector (kr. billion)]],3,FALSE)-1)*100,NA())</f>
        <v>10.274238677978143</v>
      </c>
      <c r="G131" s="25">
        <f ca="1">IFERROR((Kreditvækst[[#This Row],[Lending to households (kr. billion)]]/VLOOKUP(DATE(YEAR(Kreditvækst[[#This Row],[Date]])-1,MONTH(Kreditvækst[[#This Row],[Date]])+1,1)-1,Kreditvækst[[#All],[Date]:[Lending to households (kr. billion)]],4,FALSE)-1)*100,NA())</f>
        <v>2.2091030870061479</v>
      </c>
    </row>
    <row r="132" spans="1:7" hidden="1" x14ac:dyDescent="0.25">
      <c r="A132" s="10">
        <v>33177</v>
      </c>
      <c r="B132" s="25"/>
      <c r="C132" s="25">
        <v>428.89282777260769</v>
      </c>
      <c r="D132" s="25">
        <v>654.46844003282581</v>
      </c>
      <c r="E132" s="25"/>
      <c r="F132" s="25">
        <f ca="1">IFERROR((Kreditvækst[[#This Row],[Lending to the corporate sector (kr. billion)]]/VLOOKUP(DATE(YEAR(Kreditvækst[[#This Row],[Date]])-1,MONTH(Kreditvækst[[#This Row],[Date]])+1,1)-1,Kreditvækst[[#All],[Date]:[Lending to the corporate sector (kr. billion)]],3,FALSE)-1)*100,NA())</f>
        <v>7.4292188064932319</v>
      </c>
      <c r="G132" s="25">
        <f ca="1">IFERROR((Kreditvækst[[#This Row],[Lending to households (kr. billion)]]/VLOOKUP(DATE(YEAR(Kreditvækst[[#This Row],[Date]])-1,MONTH(Kreditvækst[[#This Row],[Date]])+1,1)-1,Kreditvækst[[#All],[Date]:[Lending to households (kr. billion)]],4,FALSE)-1)*100,NA())</f>
        <v>1.9817051231488803</v>
      </c>
    </row>
    <row r="133" spans="1:7" hidden="1" x14ac:dyDescent="0.25">
      <c r="A133" s="10">
        <v>33207</v>
      </c>
      <c r="B133" s="25"/>
      <c r="C133" s="25">
        <v>431.92551790803157</v>
      </c>
      <c r="D133" s="25">
        <v>651.73438241584086</v>
      </c>
      <c r="E133" s="25"/>
      <c r="F133" s="25">
        <f ca="1">IFERROR((Kreditvækst[[#This Row],[Lending to the corporate sector (kr. billion)]]/VLOOKUP(DATE(YEAR(Kreditvækst[[#This Row],[Date]])-1,MONTH(Kreditvækst[[#This Row],[Date]])+1,1)-1,Kreditvækst[[#All],[Date]:[Lending to the corporate sector (kr. billion)]],3,FALSE)-1)*100,NA())</f>
        <v>6.9384175078451404</v>
      </c>
      <c r="G133" s="25">
        <f ca="1">IFERROR((Kreditvækst[[#This Row],[Lending to households (kr. billion)]]/VLOOKUP(DATE(YEAR(Kreditvækst[[#This Row],[Date]])-1,MONTH(Kreditvækst[[#This Row],[Date]])+1,1)-1,Kreditvækst[[#All],[Date]:[Lending to households (kr. billion)]],4,FALSE)-1)*100,NA())</f>
        <v>2.0978828105313152</v>
      </c>
    </row>
    <row r="134" spans="1:7" x14ac:dyDescent="0.25">
      <c r="A134" s="10">
        <v>33238</v>
      </c>
      <c r="B134" s="25">
        <v>157.48106007825734</v>
      </c>
      <c r="C134" s="25">
        <v>440.11251091500242</v>
      </c>
      <c r="D134" s="25">
        <v>668.73765065640498</v>
      </c>
      <c r="E13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-0.69583044424673668</v>
      </c>
      <c r="F134" s="25">
        <f ca="1">IFERROR((Kreditvækst[[#This Row],[Lending to the corporate sector (kr. billion)]]/VLOOKUP(DATE(YEAR(Kreditvækst[[#This Row],[Date]])-1,MONTH(Kreditvækst[[#This Row],[Date]])+1,1)-1,Kreditvækst[[#All],[Date]:[Lending to the corporate sector (kr. billion)]],3,FALSE)-1)*100,NA())</f>
        <v>5.2435006211799084</v>
      </c>
      <c r="G134" s="25">
        <f ca="1">IFERROR((Kreditvækst[[#This Row],[Lending to households (kr. billion)]]/VLOOKUP(DATE(YEAR(Kreditvækst[[#This Row],[Date]])-1,MONTH(Kreditvækst[[#This Row],[Date]])+1,1)-1,Kreditvækst[[#All],[Date]:[Lending to households (kr. billion)]],4,FALSE)-1)*100,NA())</f>
        <v>2.7488480136825588</v>
      </c>
    </row>
    <row r="135" spans="1:7" hidden="1" x14ac:dyDescent="0.25">
      <c r="A135" s="10">
        <v>33269</v>
      </c>
      <c r="B135" s="25"/>
      <c r="C135" s="25">
        <v>452.81836097478231</v>
      </c>
      <c r="D135" s="25">
        <v>660.76132824944341</v>
      </c>
      <c r="E135" s="25"/>
      <c r="F135" s="25">
        <f ca="1">IFERROR((Kreditvækst[[#This Row],[Lending to the corporate sector (kr. billion)]]/VLOOKUP(DATE(YEAR(Kreditvækst[[#This Row],[Date]])-1,MONTH(Kreditvækst[[#This Row],[Date]])+1,1)-1,Kreditvækst[[#All],[Date]:[Lending to the corporate sector (kr. billion)]],3,FALSE)-1)*100,NA())</f>
        <v>10.502043518231963</v>
      </c>
      <c r="G135" s="25">
        <f ca="1">IFERROR((Kreditvækst[[#This Row],[Lending to households (kr. billion)]]/VLOOKUP(DATE(YEAR(Kreditvækst[[#This Row],[Date]])-1,MONTH(Kreditvækst[[#This Row],[Date]])+1,1)-1,Kreditvækst[[#All],[Date]:[Lending to households (kr. billion)]],4,FALSE)-1)*100,NA())</f>
        <v>2.8301484708040725</v>
      </c>
    </row>
    <row r="136" spans="1:7" hidden="1" x14ac:dyDescent="0.25">
      <c r="A136" s="10">
        <v>33297</v>
      </c>
      <c r="B136" s="25"/>
      <c r="C136" s="25">
        <v>460.91311416851761</v>
      </c>
      <c r="D136" s="25">
        <v>651.83334761440381</v>
      </c>
      <c r="E136" s="25"/>
      <c r="F136" s="25">
        <f ca="1">IFERROR((Kreditvækst[[#This Row],[Lending to the corporate sector (kr. billion)]]/VLOOKUP(DATE(YEAR(Kreditvækst[[#This Row],[Date]])-1,MONTH(Kreditvækst[[#This Row],[Date]])+1,1)-1,Kreditvækst[[#All],[Date]:[Lending to the corporate sector (kr. billion)]],3,FALSE)-1)*100,NA())</f>
        <v>10.508646604043825</v>
      </c>
      <c r="G136" s="25">
        <f ca="1">IFERROR((Kreditvækst[[#This Row],[Lending to households (kr. billion)]]/VLOOKUP(DATE(YEAR(Kreditvækst[[#This Row],[Date]])-1,MONTH(Kreditvækst[[#This Row],[Date]])+1,1)-1,Kreditvækst[[#All],[Date]:[Lending to households (kr. billion)]],4,FALSE)-1)*100,NA())</f>
        <v>0.1305484680342639</v>
      </c>
    </row>
    <row r="137" spans="1:7" x14ac:dyDescent="0.25">
      <c r="A137" s="10">
        <v>33328</v>
      </c>
      <c r="B137" s="25">
        <v>159.16214373838977</v>
      </c>
      <c r="C137" s="25">
        <v>468.33629089497271</v>
      </c>
      <c r="D137" s="25">
        <v>657.85423031263053</v>
      </c>
      <c r="E13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0.39361305215654951</v>
      </c>
      <c r="F137" s="25">
        <f ca="1">IFERROR((Kreditvækst[[#This Row],[Lending to the corporate sector (kr. billion)]]/VLOOKUP(DATE(YEAR(Kreditvækst[[#This Row],[Date]])-1,MONTH(Kreditvækst[[#This Row],[Date]])+1,1)-1,Kreditvækst[[#All],[Date]:[Lending to the corporate sector (kr. billion)]],3,FALSE)-1)*100,NA())</f>
        <v>11.189244319021331</v>
      </c>
      <c r="G137" s="25">
        <f ca="1">IFERROR((Kreditvækst[[#This Row],[Lending to households (kr. billion)]]/VLOOKUP(DATE(YEAR(Kreditvækst[[#This Row],[Date]])-1,MONTH(Kreditvækst[[#This Row],[Date]])+1,1)-1,Kreditvækst[[#All],[Date]:[Lending to households (kr. billion)]],4,FALSE)-1)*100,NA())</f>
        <v>-0.35774017315268747</v>
      </c>
    </row>
    <row r="138" spans="1:7" hidden="1" x14ac:dyDescent="0.25">
      <c r="A138" s="10">
        <v>33358</v>
      </c>
      <c r="B138" s="25"/>
      <c r="C138" s="25">
        <v>467.23754099401583</v>
      </c>
      <c r="D138" s="25">
        <v>654.6321177895079</v>
      </c>
      <c r="E138" s="25"/>
      <c r="F138" s="25">
        <f ca="1">IFERROR((Kreditvækst[[#This Row],[Lending to the corporate sector (kr. billion)]]/VLOOKUP(DATE(YEAR(Kreditvækst[[#This Row],[Date]])-1,MONTH(Kreditvækst[[#This Row],[Date]])+1,1)-1,Kreditvækst[[#All],[Date]:[Lending to the corporate sector (kr. billion)]],3,FALSE)-1)*100,NA())</f>
        <v>12.124414659368753</v>
      </c>
      <c r="G138" s="25">
        <f ca="1">IFERROR((Kreditvækst[[#This Row],[Lending to households (kr. billion)]]/VLOOKUP(DATE(YEAR(Kreditvækst[[#This Row],[Date]])-1,MONTH(Kreditvækst[[#This Row],[Date]])+1,1)-1,Kreditvækst[[#All],[Date]:[Lending to households (kr. billion)]],4,FALSE)-1)*100,NA())</f>
        <v>-0.15723071062885285</v>
      </c>
    </row>
    <row r="139" spans="1:7" hidden="1" x14ac:dyDescent="0.25">
      <c r="A139" s="10">
        <v>33389</v>
      </c>
      <c r="B139" s="25"/>
      <c r="C139" s="25">
        <v>469.69969677491167</v>
      </c>
      <c r="D139" s="25">
        <v>653.99605906067598</v>
      </c>
      <c r="E139" s="25"/>
      <c r="F139" s="25">
        <f ca="1">IFERROR((Kreditvækst[[#This Row],[Lending to the corporate sector (kr. billion)]]/VLOOKUP(DATE(YEAR(Kreditvækst[[#This Row],[Date]])-1,MONTH(Kreditvækst[[#This Row],[Date]])+1,1)-1,Kreditvækst[[#All],[Date]:[Lending to the corporate sector (kr. billion)]],3,FALSE)-1)*100,NA())</f>
        <v>12.288943322107503</v>
      </c>
      <c r="G139" s="25">
        <f ca="1">IFERROR((Kreditvækst[[#This Row],[Lending to households (kr. billion)]]/VLOOKUP(DATE(YEAR(Kreditvækst[[#This Row],[Date]])-1,MONTH(Kreditvækst[[#This Row],[Date]])+1,1)-1,Kreditvækst[[#All],[Date]:[Lending to households (kr. billion)]],4,FALSE)-1)*100,NA())</f>
        <v>-7.1564801014167845E-2</v>
      </c>
    </row>
    <row r="140" spans="1:7" x14ac:dyDescent="0.25">
      <c r="A140" s="10">
        <v>33419</v>
      </c>
      <c r="B140" s="25">
        <v>160.08530092747043</v>
      </c>
      <c r="C140" s="25">
        <v>478.17195153992895</v>
      </c>
      <c r="D140" s="25">
        <v>663.87325560916429</v>
      </c>
      <c r="E14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1.7648039356717327</v>
      </c>
      <c r="F140" s="25">
        <f ca="1">IFERROR((Kreditvækst[[#This Row],[Lending to the corporate sector (kr. billion)]]/VLOOKUP(DATE(YEAR(Kreditvækst[[#This Row],[Date]])-1,MONTH(Kreditvækst[[#This Row],[Date]])+1,1)-1,Kreditvækst[[#All],[Date]:[Lending to the corporate sector (kr. billion)]],3,FALSE)-1)*100,NA())</f>
        <v>13.08168145730404</v>
      </c>
      <c r="G140" s="25">
        <f ca="1">IFERROR((Kreditvækst[[#This Row],[Lending to households (kr. billion)]]/VLOOKUP(DATE(YEAR(Kreditvækst[[#This Row],[Date]])-1,MONTH(Kreditvækst[[#This Row],[Date]])+1,1)-1,Kreditvækst[[#All],[Date]:[Lending to households (kr. billion)]],4,FALSE)-1)*100,NA())</f>
        <v>9.0754562668382555E-2</v>
      </c>
    </row>
    <row r="141" spans="1:7" hidden="1" x14ac:dyDescent="0.25">
      <c r="A141" s="10">
        <v>33450</v>
      </c>
      <c r="B141" s="25"/>
      <c r="C141" s="25">
        <v>468.5613054026702</v>
      </c>
      <c r="D141" s="25">
        <v>653.735240395745</v>
      </c>
      <c r="E141" s="25"/>
      <c r="F141" s="25">
        <f ca="1">IFERROR((Kreditvækst[[#This Row],[Lending to the corporate sector (kr. billion)]]/VLOOKUP(DATE(YEAR(Kreditvækst[[#This Row],[Date]])-1,MONTH(Kreditvækst[[#This Row],[Date]])+1,1)-1,Kreditvækst[[#All],[Date]:[Lending to the corporate sector (kr. billion)]],3,FALSE)-1)*100,NA())</f>
        <v>10.85859140456864</v>
      </c>
      <c r="G141" s="25">
        <f ca="1">IFERROR((Kreditvækst[[#This Row],[Lending to households (kr. billion)]]/VLOOKUP(DATE(YEAR(Kreditvækst[[#This Row],[Date]])-1,MONTH(Kreditvækst[[#This Row],[Date]])+1,1)-1,Kreditvækst[[#All],[Date]:[Lending to households (kr. billion)]],4,FALSE)-1)*100,NA())</f>
        <v>-0.2507893173856246</v>
      </c>
    </row>
    <row r="142" spans="1:7" hidden="1" x14ac:dyDescent="0.25">
      <c r="A142" s="10">
        <v>33481</v>
      </c>
      <c r="B142" s="25"/>
      <c r="C142" s="25">
        <v>468.84165234129489</v>
      </c>
      <c r="D142" s="25">
        <v>649.63224029522326</v>
      </c>
      <c r="E142" s="25"/>
      <c r="F142" s="25">
        <f ca="1">IFERROR((Kreditvækst[[#This Row],[Lending to the corporate sector (kr. billion)]]/VLOOKUP(DATE(YEAR(Kreditvækst[[#This Row],[Date]])-1,MONTH(Kreditvækst[[#This Row],[Date]])+1,1)-1,Kreditvækst[[#All],[Date]:[Lending to the corporate sector (kr. billion)]],3,FALSE)-1)*100,NA())</f>
        <v>9.3913841311582757</v>
      </c>
      <c r="G142" s="25">
        <f ca="1">IFERROR((Kreditvækst[[#This Row],[Lending to households (kr. billion)]]/VLOOKUP(DATE(YEAR(Kreditvækst[[#This Row],[Date]])-1,MONTH(Kreditvækst[[#This Row],[Date]])+1,1)-1,Kreditvækst[[#All],[Date]:[Lending to households (kr. billion)]],4,FALSE)-1)*100,NA())</f>
        <v>-0.64333420142618225</v>
      </c>
    </row>
    <row r="143" spans="1:7" x14ac:dyDescent="0.25">
      <c r="A143" s="10">
        <v>33511</v>
      </c>
      <c r="B143" s="25">
        <v>156.63642031434605</v>
      </c>
      <c r="C143" s="25">
        <v>471.86810442603587</v>
      </c>
      <c r="D143" s="25">
        <v>659.07684481827289</v>
      </c>
      <c r="E14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-1.7136643138471186E-2</v>
      </c>
      <c r="F143" s="25">
        <f ca="1">IFERROR((Kreditvækst[[#This Row],[Lending to the corporate sector (kr. billion)]]/VLOOKUP(DATE(YEAR(Kreditvækst[[#This Row],[Date]])-1,MONTH(Kreditvækst[[#This Row],[Date]])+1,1)-1,Kreditvækst[[#All],[Date]:[Lending to the corporate sector (kr. billion)]],3,FALSE)-1)*100,NA())</f>
        <v>8.7711162759727337</v>
      </c>
      <c r="G143" s="25">
        <f ca="1">IFERROR((Kreditvækst[[#This Row],[Lending to households (kr. billion)]]/VLOOKUP(DATE(YEAR(Kreditvækst[[#This Row],[Date]])-1,MONTH(Kreditvækst[[#This Row],[Date]])+1,1)-1,Kreditvækst[[#All],[Date]:[Lending to households (kr. billion)]],4,FALSE)-1)*100,NA())</f>
        <v>-4.380448549012872E-2</v>
      </c>
    </row>
    <row r="144" spans="1:7" hidden="1" x14ac:dyDescent="0.25">
      <c r="A144" s="10">
        <v>33542</v>
      </c>
      <c r="B144" s="25"/>
      <c r="C144" s="25">
        <v>469.21228289262604</v>
      </c>
      <c r="D144" s="25">
        <v>653.5490240761718</v>
      </c>
      <c r="E144" s="25"/>
      <c r="F144" s="25">
        <f ca="1">IFERROR((Kreditvækst[[#This Row],[Lending to the corporate sector (kr. billion)]]/VLOOKUP(DATE(YEAR(Kreditvækst[[#This Row],[Date]])-1,MONTH(Kreditvækst[[#This Row],[Date]])+1,1)-1,Kreditvækst[[#All],[Date]:[Lending to the corporate sector (kr. billion)]],3,FALSE)-1)*100,NA())</f>
        <v>9.4008228884151723</v>
      </c>
      <c r="G144" s="25">
        <f ca="1">IFERROR((Kreditvækst[[#This Row],[Lending to households (kr. billion)]]/VLOOKUP(DATE(YEAR(Kreditvækst[[#This Row],[Date]])-1,MONTH(Kreditvækst[[#This Row],[Date]])+1,1)-1,Kreditvækst[[#All],[Date]:[Lending to households (kr. billion)]],4,FALSE)-1)*100,NA())</f>
        <v>-0.14048285607292099</v>
      </c>
    </row>
    <row r="145" spans="1:7" hidden="1" x14ac:dyDescent="0.25">
      <c r="A145" s="10">
        <v>33572</v>
      </c>
      <c r="B145" s="25"/>
      <c r="C145" s="25">
        <v>471.95285552791756</v>
      </c>
      <c r="D145" s="25">
        <v>650.39787706556831</v>
      </c>
      <c r="E145" s="25"/>
      <c r="F145" s="25">
        <f ca="1">IFERROR((Kreditvækst[[#This Row],[Lending to the corporate sector (kr. billion)]]/VLOOKUP(DATE(YEAR(Kreditvækst[[#This Row],[Date]])-1,MONTH(Kreditvækst[[#This Row],[Date]])+1,1)-1,Kreditvækst[[#All],[Date]:[Lending to the corporate sector (kr. billion)]],3,FALSE)-1)*100,NA())</f>
        <v>9.2671851882594414</v>
      </c>
      <c r="G145" s="25">
        <f ca="1">IFERROR((Kreditvækst[[#This Row],[Lending to households (kr. billion)]]/VLOOKUP(DATE(YEAR(Kreditvækst[[#This Row],[Date]])-1,MONTH(Kreditvækst[[#This Row],[Date]])+1,1)-1,Kreditvækst[[#All],[Date]:[Lending to households (kr. billion)]],4,FALSE)-1)*100,NA())</f>
        <v>-0.20506902602228649</v>
      </c>
    </row>
    <row r="146" spans="1:7" x14ac:dyDescent="0.25">
      <c r="A146" s="10">
        <v>33603</v>
      </c>
      <c r="B146" s="25">
        <v>157.52244620077892</v>
      </c>
      <c r="C146" s="25">
        <v>480.52996142336769</v>
      </c>
      <c r="D146" s="25">
        <v>664.59383297118575</v>
      </c>
      <c r="E14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2.6280063457151392E-2</v>
      </c>
      <c r="F146" s="25">
        <f ca="1">IFERROR((Kreditvækst[[#This Row],[Lending to the corporate sector (kr. billion)]]/VLOOKUP(DATE(YEAR(Kreditvækst[[#This Row],[Date]])-1,MONTH(Kreditvækst[[#This Row],[Date]])+1,1)-1,Kreditvækst[[#All],[Date]:[Lending to the corporate sector (kr. billion)]],3,FALSE)-1)*100,NA())</f>
        <v>9.1834359410362119</v>
      </c>
      <c r="G146" s="25">
        <f ca="1">IFERROR((Kreditvækst[[#This Row],[Lending to households (kr. billion)]]/VLOOKUP(DATE(YEAR(Kreditvækst[[#This Row],[Date]])-1,MONTH(Kreditvækst[[#This Row],[Date]])+1,1)-1,Kreditvækst[[#All],[Date]:[Lending to households (kr. billion)]],4,FALSE)-1)*100,NA())</f>
        <v>-0.6196477319845628</v>
      </c>
    </row>
    <row r="147" spans="1:7" hidden="1" x14ac:dyDescent="0.25">
      <c r="A147" s="10">
        <v>33634</v>
      </c>
      <c r="B147" s="25"/>
      <c r="C147" s="25">
        <v>475.79058753621848</v>
      </c>
      <c r="D147" s="25">
        <v>656.49535828598528</v>
      </c>
      <c r="E147" s="25"/>
      <c r="F147" s="25">
        <f ca="1">IFERROR((Kreditvækst[[#This Row],[Lending to the corporate sector (kr. billion)]]/VLOOKUP(DATE(YEAR(Kreditvækst[[#This Row],[Date]])-1,MONTH(Kreditvækst[[#This Row],[Date]])+1,1)-1,Kreditvækst[[#All],[Date]:[Lending to the corporate sector (kr. billion)]],3,FALSE)-1)*100,NA())</f>
        <v>5.0731658742776853</v>
      </c>
      <c r="G147" s="25">
        <f ca="1">IFERROR((Kreditvækst[[#This Row],[Lending to households (kr. billion)]]/VLOOKUP(DATE(YEAR(Kreditvækst[[#This Row],[Date]])-1,MONTH(Kreditvækst[[#This Row],[Date]])+1,1)-1,Kreditvækst[[#All],[Date]:[Lending to households (kr. billion)]],4,FALSE)-1)*100,NA())</f>
        <v>-0.64561435136647471</v>
      </c>
    </row>
    <row r="148" spans="1:7" hidden="1" x14ac:dyDescent="0.25">
      <c r="A148" s="10">
        <v>33663</v>
      </c>
      <c r="B148" s="25"/>
      <c r="C148" s="25">
        <v>475.83953425463619</v>
      </c>
      <c r="D148" s="25">
        <v>653.3061320144559</v>
      </c>
      <c r="E148" s="25"/>
      <c r="F148" s="25">
        <f ca="1">IFERROR((Kreditvækst[[#This Row],[Lending to the corporate sector (kr. billion)]]/VLOOKUP(DATE(YEAR(Kreditvækst[[#This Row],[Date]])-1,MONTH(Kreditvækst[[#This Row],[Date]])+1,1)-1,Kreditvækst[[#All],[Date]:[Lending to the corporate sector (kr. billion)]],3,FALSE)-1)*100,NA())</f>
        <v>3.2384455176645899</v>
      </c>
      <c r="G148" s="25">
        <f ca="1">IFERROR((Kreditvækst[[#This Row],[Lending to households (kr. billion)]]/VLOOKUP(DATE(YEAR(Kreditvækst[[#This Row],[Date]])-1,MONTH(Kreditvækst[[#This Row],[Date]])+1,1)-1,Kreditvækst[[#All],[Date]:[Lending to households (kr. billion)]],4,FALSE)-1)*100,NA())</f>
        <v>0.22594492985703596</v>
      </c>
    </row>
    <row r="149" spans="1:7" x14ac:dyDescent="0.25">
      <c r="A149" s="10">
        <v>33694</v>
      </c>
      <c r="B149" s="25">
        <v>155.24118070693348</v>
      </c>
      <c r="C149" s="25">
        <v>477.86164821045998</v>
      </c>
      <c r="D149" s="25">
        <v>660.65291982081158</v>
      </c>
      <c r="E14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-2.4635022746998581</v>
      </c>
      <c r="F149" s="25">
        <f ca="1">IFERROR((Kreditvækst[[#This Row],[Lending to the corporate sector (kr. billion)]]/VLOOKUP(DATE(YEAR(Kreditvækst[[#This Row],[Date]])-1,MONTH(Kreditvækst[[#This Row],[Date]])+1,1)-1,Kreditvækst[[#All],[Date]:[Lending to the corporate sector (kr. billion)]],3,FALSE)-1)*100,NA())</f>
        <v>2.0338712802470793</v>
      </c>
      <c r="G149" s="25">
        <f ca="1">IFERROR((Kreditvækst[[#This Row],[Lending to households (kr. billion)]]/VLOOKUP(DATE(YEAR(Kreditvækst[[#This Row],[Date]])-1,MONTH(Kreditvækst[[#This Row],[Date]])+1,1)-1,Kreditvækst[[#All],[Date]:[Lending to households (kr. billion)]],4,FALSE)-1)*100,NA())</f>
        <v>0.42542699875183221</v>
      </c>
    </row>
    <row r="150" spans="1:7" hidden="1" x14ac:dyDescent="0.25">
      <c r="A150" s="10">
        <v>33724</v>
      </c>
      <c r="B150" s="25"/>
      <c r="C150" s="25">
        <v>469.1036219730421</v>
      </c>
      <c r="D150" s="25">
        <v>657.40489067273722</v>
      </c>
      <c r="E150" s="25"/>
      <c r="F150" s="25">
        <f ca="1">IFERROR((Kreditvækst[[#This Row],[Lending to the corporate sector (kr. billion)]]/VLOOKUP(DATE(YEAR(Kreditvækst[[#This Row],[Date]])-1,MONTH(Kreditvækst[[#This Row],[Date]])+1,1)-1,Kreditvækst[[#All],[Date]:[Lending to the corporate sector (kr. billion)]],3,FALSE)-1)*100,NA())</f>
        <v>0.39938592585182509</v>
      </c>
      <c r="G150" s="25">
        <f ca="1">IFERROR((Kreditvækst[[#This Row],[Lending to households (kr. billion)]]/VLOOKUP(DATE(YEAR(Kreditvækst[[#This Row],[Date]])-1,MONTH(Kreditvækst[[#This Row],[Date]])+1,1)-1,Kreditvækst[[#All],[Date]:[Lending to households (kr. billion)]],4,FALSE)-1)*100,NA())</f>
        <v>0.42356199885091872</v>
      </c>
    </row>
    <row r="151" spans="1:7" hidden="1" x14ac:dyDescent="0.25">
      <c r="A151" s="10">
        <v>33755</v>
      </c>
      <c r="B151" s="25"/>
      <c r="C151" s="25">
        <v>467.9817072314529</v>
      </c>
      <c r="D151" s="25">
        <v>654.99756361389848</v>
      </c>
      <c r="E151" s="25"/>
      <c r="F151" s="25">
        <f ca="1">IFERROR((Kreditvækst[[#This Row],[Lending to the corporate sector (kr. billion)]]/VLOOKUP(DATE(YEAR(Kreditvækst[[#This Row],[Date]])-1,MONTH(Kreditvækst[[#This Row],[Date]])+1,1)-1,Kreditvækst[[#All],[Date]:[Lending to the corporate sector (kr. billion)]],3,FALSE)-1)*100,NA())</f>
        <v>-0.36576339206837449</v>
      </c>
      <c r="G151" s="25">
        <f ca="1">IFERROR((Kreditvækst[[#This Row],[Lending to households (kr. billion)]]/VLOOKUP(DATE(YEAR(Kreditvækst[[#This Row],[Date]])-1,MONTH(Kreditvækst[[#This Row],[Date]])+1,1)-1,Kreditvækst[[#All],[Date]:[Lending to households (kr. billion)]],4,FALSE)-1)*100,NA())</f>
        <v>0.15313617556975689</v>
      </c>
    </row>
    <row r="152" spans="1:7" x14ac:dyDescent="0.25">
      <c r="A152" s="10">
        <v>33785</v>
      </c>
      <c r="B152" s="25">
        <v>153.48797561614046</v>
      </c>
      <c r="C152" s="25">
        <v>472.0209490575462</v>
      </c>
      <c r="D152" s="25">
        <v>661.17433198963272</v>
      </c>
      <c r="E15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-4.1211312176119179</v>
      </c>
      <c r="F152" s="25">
        <f ca="1">IFERROR((Kreditvækst[[#This Row],[Lending to the corporate sector (kr. billion)]]/VLOOKUP(DATE(YEAR(Kreditvækst[[#This Row],[Date]])-1,MONTH(Kreditvækst[[#This Row],[Date]])+1,1)-1,Kreditvækst[[#All],[Date]:[Lending to the corporate sector (kr. billion)]],3,FALSE)-1)*100,NA())</f>
        <v>-1.2863578598815262</v>
      </c>
      <c r="G152" s="25">
        <f ca="1">IFERROR((Kreditvækst[[#This Row],[Lending to households (kr. billion)]]/VLOOKUP(DATE(YEAR(Kreditvækst[[#This Row],[Date]])-1,MONTH(Kreditvækst[[#This Row],[Date]])+1,1)-1,Kreditvækst[[#All],[Date]:[Lending to households (kr. billion)]],4,FALSE)-1)*100,NA())</f>
        <v>-0.40654200131244878</v>
      </c>
    </row>
    <row r="153" spans="1:7" hidden="1" x14ac:dyDescent="0.25">
      <c r="A153" s="10">
        <v>33816</v>
      </c>
      <c r="B153" s="25"/>
      <c r="C153" s="25">
        <v>458.72209349257446</v>
      </c>
      <c r="D153" s="25">
        <v>652.48897683630798</v>
      </c>
      <c r="E153" s="25"/>
      <c r="F153" s="25">
        <f ca="1">IFERROR((Kreditvækst[[#This Row],[Lending to the corporate sector (kr. billion)]]/VLOOKUP(DATE(YEAR(Kreditvækst[[#This Row],[Date]])-1,MONTH(Kreditvækst[[#This Row],[Date]])+1,1)-1,Kreditvækst[[#All],[Date]:[Lending to the corporate sector (kr. billion)]],3,FALSE)-1)*100,NA())</f>
        <v>-2.0998771765073809</v>
      </c>
      <c r="G153" s="25">
        <f ca="1">IFERROR((Kreditvækst[[#This Row],[Lending to households (kr. billion)]]/VLOOKUP(DATE(YEAR(Kreditvækst[[#This Row],[Date]])-1,MONTH(Kreditvækst[[#This Row],[Date]])+1,1)-1,Kreditvækst[[#All],[Date]:[Lending to households (kr. billion)]],4,FALSE)-1)*100,NA())</f>
        <v>-0.19063735323225917</v>
      </c>
    </row>
    <row r="154" spans="1:7" hidden="1" x14ac:dyDescent="0.25">
      <c r="A154" s="10">
        <v>33847</v>
      </c>
      <c r="B154" s="25"/>
      <c r="C154" s="25">
        <v>458.4839222264136</v>
      </c>
      <c r="D154" s="25">
        <v>652.44974278753216</v>
      </c>
      <c r="E154" s="25"/>
      <c r="F154" s="25">
        <f ca="1">IFERROR((Kreditvækst[[#This Row],[Lending to the corporate sector (kr. billion)]]/VLOOKUP(DATE(YEAR(Kreditvækst[[#This Row],[Date]])-1,MONTH(Kreditvækst[[#This Row],[Date]])+1,1)-1,Kreditvækst[[#All],[Date]:[Lending to the corporate sector (kr. billion)]],3,FALSE)-1)*100,NA())</f>
        <v>-2.2092171340061251</v>
      </c>
      <c r="G154" s="25">
        <f ca="1">IFERROR((Kreditvækst[[#This Row],[Lending to households (kr. billion)]]/VLOOKUP(DATE(YEAR(Kreditvækst[[#This Row],[Date]])-1,MONTH(Kreditvækst[[#This Row],[Date]])+1,1)-1,Kreditvækst[[#All],[Date]:[Lending to households (kr. billion)]],4,FALSE)-1)*100,NA())</f>
        <v>0.43370730661835832</v>
      </c>
    </row>
    <row r="155" spans="1:7" x14ac:dyDescent="0.25">
      <c r="A155" s="10">
        <v>33877</v>
      </c>
      <c r="B155" s="25">
        <v>150.01150993057342</v>
      </c>
      <c r="C155" s="25">
        <v>459.83776968704314</v>
      </c>
      <c r="D155" s="25">
        <v>659.09101646877605</v>
      </c>
      <c r="E15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-4.2294827540602764</v>
      </c>
      <c r="F155" s="25">
        <f ca="1">IFERROR((Kreditvækst[[#This Row],[Lending to the corporate sector (kr. billion)]]/VLOOKUP(DATE(YEAR(Kreditvækst[[#This Row],[Date]])-1,MONTH(Kreditvækst[[#This Row],[Date]])+1,1)-1,Kreditvækst[[#All],[Date]:[Lending to the corporate sector (kr. billion)]],3,FALSE)-1)*100,NA())</f>
        <v>-2.5495121679449007</v>
      </c>
      <c r="G155" s="25">
        <f ca="1">IFERROR((Kreditvækst[[#This Row],[Lending to households (kr. billion)]]/VLOOKUP(DATE(YEAR(Kreditvækst[[#This Row],[Date]])-1,MONTH(Kreditvækst[[#This Row],[Date]])+1,1)-1,Kreditvækst[[#All],[Date]:[Lending to households (kr. billion)]],4,FALSE)-1)*100,NA())</f>
        <v>2.1502273391371673E-3</v>
      </c>
    </row>
    <row r="156" spans="1:7" hidden="1" x14ac:dyDescent="0.25">
      <c r="A156" s="10">
        <v>33908</v>
      </c>
      <c r="B156" s="25"/>
      <c r="C156" s="25">
        <v>451.25268175173863</v>
      </c>
      <c r="D156" s="25">
        <v>653.69770395000546</v>
      </c>
      <c r="E156" s="25"/>
      <c r="F156" s="25">
        <f ca="1">IFERROR((Kreditvækst[[#This Row],[Lending to the corporate sector (kr. billion)]]/VLOOKUP(DATE(YEAR(Kreditvækst[[#This Row],[Date]])-1,MONTH(Kreditvækst[[#This Row],[Date]])+1,1)-1,Kreditvækst[[#All],[Date]:[Lending to the corporate sector (kr. billion)]],3,FALSE)-1)*100,NA())</f>
        <v>-3.8276067775057099</v>
      </c>
      <c r="G156" s="25">
        <f ca="1">IFERROR((Kreditvækst[[#This Row],[Lending to households (kr. billion)]]/VLOOKUP(DATE(YEAR(Kreditvækst[[#This Row],[Date]])-1,MONTH(Kreditvækst[[#This Row],[Date]])+1,1)-1,Kreditvækst[[#All],[Date]:[Lending to households (kr. billion)]],4,FALSE)-1)*100,NA())</f>
        <v>2.2749613013939296E-2</v>
      </c>
    </row>
    <row r="157" spans="1:7" hidden="1" x14ac:dyDescent="0.25">
      <c r="A157" s="10">
        <v>33938</v>
      </c>
      <c r="B157" s="25"/>
      <c r="C157" s="25">
        <v>453.07519219224491</v>
      </c>
      <c r="D157" s="25">
        <v>653.59365282942929</v>
      </c>
      <c r="E157" s="25"/>
      <c r="F157" s="25">
        <f ca="1">IFERROR((Kreditvækst[[#This Row],[Lending to the corporate sector (kr. billion)]]/VLOOKUP(DATE(YEAR(Kreditvækst[[#This Row],[Date]])-1,MONTH(Kreditvækst[[#This Row],[Date]])+1,1)-1,Kreditvækst[[#All],[Date]:[Lending to the corporate sector (kr. billion)]],3,FALSE)-1)*100,NA())</f>
        <v>-3.9999044638804993</v>
      </c>
      <c r="G157" s="25">
        <f ca="1">IFERROR((Kreditvækst[[#This Row],[Lending to households (kr. billion)]]/VLOOKUP(DATE(YEAR(Kreditvækst[[#This Row],[Date]])-1,MONTH(Kreditvækst[[#This Row],[Date]])+1,1)-1,Kreditvækst[[#All],[Date]:[Lending to households (kr. billion)]],4,FALSE)-1)*100,NA())</f>
        <v>0.49135704105915945</v>
      </c>
    </row>
    <row r="158" spans="1:7" x14ac:dyDescent="0.25">
      <c r="A158" s="10">
        <v>33969</v>
      </c>
      <c r="B158" s="25">
        <v>146.19707327825284</v>
      </c>
      <c r="C158" s="25">
        <v>447.21042265499636</v>
      </c>
      <c r="D158" s="25">
        <v>660.60637615374469</v>
      </c>
      <c r="E15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-7.1896883242218657</v>
      </c>
      <c r="F158" s="25">
        <f ca="1">IFERROR((Kreditvækst[[#This Row],[Lending to the corporate sector (kr. billion)]]/VLOOKUP(DATE(YEAR(Kreditvækst[[#This Row],[Date]])-1,MONTH(Kreditvækst[[#This Row],[Date]])+1,1)-1,Kreditvækst[[#All],[Date]:[Lending to the corporate sector (kr. billion)]],3,FALSE)-1)*100,NA())</f>
        <v>-6.9339149362666603</v>
      </c>
      <c r="G158" s="25">
        <f ca="1">IFERROR((Kreditvækst[[#This Row],[Lending to households (kr. billion)]]/VLOOKUP(DATE(YEAR(Kreditvækst[[#This Row],[Date]])-1,MONTH(Kreditvækst[[#This Row],[Date]])+1,1)-1,Kreditvækst[[#All],[Date]:[Lending to households (kr. billion)]],4,FALSE)-1)*100,NA())</f>
        <v>-0.59998402326641997</v>
      </c>
    </row>
    <row r="159" spans="1:7" hidden="1" x14ac:dyDescent="0.25">
      <c r="A159" s="10">
        <v>34000</v>
      </c>
      <c r="B159" s="25"/>
      <c r="C159" s="25">
        <v>441.19216600472987</v>
      </c>
      <c r="D159" s="25">
        <v>654.27197210288182</v>
      </c>
      <c r="E159" s="25"/>
      <c r="F159" s="25">
        <f ca="1">IFERROR((Kreditvækst[[#This Row],[Lending to the corporate sector (kr. billion)]]/VLOOKUP(DATE(YEAR(Kreditvækst[[#This Row],[Date]])-1,MONTH(Kreditvækst[[#This Row],[Date]])+1,1)-1,Kreditvækst[[#All],[Date]:[Lending to the corporate sector (kr. billion)]],3,FALSE)-1)*100,NA())</f>
        <v>-7.2717751123764884</v>
      </c>
      <c r="G159" s="25">
        <f ca="1">IFERROR((Kreditvækst[[#This Row],[Lending to households (kr. billion)]]/VLOOKUP(DATE(YEAR(Kreditvækst[[#This Row],[Date]])-1,MONTH(Kreditvækst[[#This Row],[Date]])+1,1)-1,Kreditvækst[[#All],[Date]:[Lending to households (kr. billion)]],4,FALSE)-1)*100,NA())</f>
        <v>-0.33867508049232331</v>
      </c>
    </row>
    <row r="160" spans="1:7" hidden="1" x14ac:dyDescent="0.25">
      <c r="A160" s="10">
        <v>34028</v>
      </c>
      <c r="B160" s="25"/>
      <c r="C160" s="25">
        <v>441.74029601246764</v>
      </c>
      <c r="D160" s="25">
        <v>653.11853681945502</v>
      </c>
      <c r="E160" s="25"/>
      <c r="F160" s="25">
        <f ca="1">IFERROR((Kreditvækst[[#This Row],[Lending to the corporate sector (kr. billion)]]/VLOOKUP(DATE(YEAR(Kreditvækst[[#This Row],[Date]])-1,MONTH(Kreditvækst[[#This Row],[Date]])+1,1)-1,Kreditvækst[[#All],[Date]:[Lending to the corporate sector (kr. billion)]],3,FALSE)-1)*100,NA())</f>
        <v>-7.1661213050702504</v>
      </c>
      <c r="G160" s="25">
        <f ca="1">IFERROR((Kreditvækst[[#This Row],[Lending to households (kr. billion)]]/VLOOKUP(DATE(YEAR(Kreditvækst[[#This Row],[Date]])-1,MONTH(Kreditvækst[[#This Row],[Date]])+1,1)-1,Kreditvækst[[#All],[Date]:[Lending to households (kr. billion)]],4,FALSE)-1)*100,NA())</f>
        <v>-2.8714745784252926E-2</v>
      </c>
    </row>
    <row r="161" spans="1:7" x14ac:dyDescent="0.25">
      <c r="A161" s="10">
        <v>34059</v>
      </c>
      <c r="B161" s="25">
        <v>143.88213941263007</v>
      </c>
      <c r="C161" s="25">
        <v>440.83106901913794</v>
      </c>
      <c r="D161" s="25">
        <v>648.73965295740857</v>
      </c>
      <c r="E16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-7.3170284086844006</v>
      </c>
      <c r="F161" s="25">
        <f ca="1">IFERROR((Kreditvækst[[#This Row],[Lending to the corporate sector (kr. billion)]]/VLOOKUP(DATE(YEAR(Kreditvækst[[#This Row],[Date]])-1,MONTH(Kreditvækst[[#This Row],[Date]])+1,1)-1,Kreditvækst[[#All],[Date]:[Lending to the corporate sector (kr. billion)]],3,FALSE)-1)*100,NA())</f>
        <v>-7.7492260217988935</v>
      </c>
      <c r="G161" s="25">
        <f ca="1">IFERROR((Kreditvækst[[#This Row],[Lending to households (kr. billion)]]/VLOOKUP(DATE(YEAR(Kreditvækst[[#This Row],[Date]])-1,MONTH(Kreditvækst[[#This Row],[Date]])+1,1)-1,Kreditvækst[[#All],[Date]:[Lending to households (kr. billion)]],4,FALSE)-1)*100,NA())</f>
        <v>-1.80325652184119</v>
      </c>
    </row>
    <row r="162" spans="1:7" hidden="1" x14ac:dyDescent="0.25">
      <c r="A162" s="10">
        <v>34089</v>
      </c>
      <c r="B162" s="25"/>
      <c r="C162" s="25">
        <v>434.83670368319338</v>
      </c>
      <c r="D162" s="25">
        <v>645.71260753176807</v>
      </c>
      <c r="E162" s="25"/>
      <c r="F162" s="25">
        <f ca="1">IFERROR((Kreditvækst[[#This Row],[Lending to the corporate sector (kr. billion)]]/VLOOKUP(DATE(YEAR(Kreditvækst[[#This Row],[Date]])-1,MONTH(Kreditvækst[[#This Row],[Date]])+1,1)-1,Kreditvækst[[#All],[Date]:[Lending to the corporate sector (kr. billion)]],3,FALSE)-1)*100,NA())</f>
        <v>-7.3047652341123754</v>
      </c>
      <c r="G162" s="25">
        <f ca="1">IFERROR((Kreditvækst[[#This Row],[Lending to households (kr. billion)]]/VLOOKUP(DATE(YEAR(Kreditvækst[[#This Row],[Date]])-1,MONTH(Kreditvækst[[#This Row],[Date]])+1,1)-1,Kreditvækst[[#All],[Date]:[Lending to households (kr. billion)]],4,FALSE)-1)*100,NA())</f>
        <v>-1.7785512865601261</v>
      </c>
    </row>
    <row r="163" spans="1:7" hidden="1" x14ac:dyDescent="0.25">
      <c r="A163" s="10">
        <v>34120</v>
      </c>
      <c r="B163" s="25"/>
      <c r="C163" s="25">
        <v>436.59541912057233</v>
      </c>
      <c r="D163" s="25">
        <v>645.89465554424351</v>
      </c>
      <c r="E163" s="25"/>
      <c r="F163" s="25">
        <f ca="1">IFERROR((Kreditvækst[[#This Row],[Lending to the corporate sector (kr. billion)]]/VLOOKUP(DATE(YEAR(Kreditvækst[[#This Row],[Date]])-1,MONTH(Kreditvækst[[#This Row],[Date]])+1,1)-1,Kreditvækst[[#All],[Date]:[Lending to the corporate sector (kr. billion)]],3,FALSE)-1)*100,NA())</f>
        <v>-6.7067339654277696</v>
      </c>
      <c r="G163" s="25">
        <f ca="1">IFERROR((Kreditvækst[[#This Row],[Lending to households (kr. billion)]]/VLOOKUP(DATE(YEAR(Kreditvækst[[#This Row],[Date]])-1,MONTH(Kreditvækst[[#This Row],[Date]])+1,1)-1,Kreditvækst[[#All],[Date]:[Lending to households (kr. billion)]],4,FALSE)-1)*100,NA())</f>
        <v>-1.3897621266604987</v>
      </c>
    </row>
    <row r="164" spans="1:7" x14ac:dyDescent="0.25">
      <c r="A164" s="10">
        <v>34150</v>
      </c>
      <c r="B164" s="25">
        <v>143.06457049633349</v>
      </c>
      <c r="C164" s="25">
        <v>437.77898714404444</v>
      </c>
      <c r="D164" s="25">
        <v>648.02091967755382</v>
      </c>
      <c r="E16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-6.7910239078759922</v>
      </c>
      <c r="F164" s="25">
        <f ca="1">IFERROR((Kreditvækst[[#This Row],[Lending to the corporate sector (kr. billion)]]/VLOOKUP(DATE(YEAR(Kreditvækst[[#This Row],[Date]])-1,MONTH(Kreditvækst[[#This Row],[Date]])+1,1)-1,Kreditvækst[[#All],[Date]:[Lending to the corporate sector (kr. billion)]],3,FALSE)-1)*100,NA())</f>
        <v>-7.2543309744769751</v>
      </c>
      <c r="G164" s="25">
        <f ca="1">IFERROR((Kreditvækst[[#This Row],[Lending to households (kr. billion)]]/VLOOKUP(DATE(YEAR(Kreditvækst[[#This Row],[Date]])-1,MONTH(Kreditvækst[[#This Row],[Date]])+1,1)-1,Kreditvækst[[#All],[Date]:[Lending to households (kr. billion)]],4,FALSE)-1)*100,NA())</f>
        <v>-1.9894015353707273</v>
      </c>
    </row>
    <row r="165" spans="1:7" hidden="1" x14ac:dyDescent="0.25">
      <c r="A165" s="10">
        <v>34181</v>
      </c>
      <c r="B165" s="25"/>
      <c r="C165" s="25">
        <v>430.47123467837167</v>
      </c>
      <c r="D165" s="25">
        <v>641.86243448659059</v>
      </c>
      <c r="E165" s="25"/>
      <c r="F165" s="25">
        <f ca="1">IFERROR((Kreditvækst[[#This Row],[Lending to the corporate sector (kr. billion)]]/VLOOKUP(DATE(YEAR(Kreditvækst[[#This Row],[Date]])-1,MONTH(Kreditvækst[[#This Row],[Date]])+1,1)-1,Kreditvækst[[#All],[Date]:[Lending to the corporate sector (kr. billion)]],3,FALSE)-1)*100,NA())</f>
        <v>-6.1585999922325723</v>
      </c>
      <c r="G165" s="25">
        <f ca="1">IFERROR((Kreditvækst[[#This Row],[Lending to households (kr. billion)]]/VLOOKUP(DATE(YEAR(Kreditvækst[[#This Row],[Date]])-1,MONTH(Kreditvækst[[#This Row],[Date]])+1,1)-1,Kreditvækst[[#All],[Date]:[Lending to households (kr. billion)]],4,FALSE)-1)*100,NA())</f>
        <v>-1.6286163792746056</v>
      </c>
    </row>
    <row r="166" spans="1:7" hidden="1" x14ac:dyDescent="0.25">
      <c r="A166" s="10">
        <v>34212</v>
      </c>
      <c r="B166" s="25"/>
      <c r="C166" s="25">
        <v>435.27703236398213</v>
      </c>
      <c r="D166" s="25">
        <v>645.15666876912121</v>
      </c>
      <c r="E166" s="25"/>
      <c r="F166" s="25">
        <f ca="1">IFERROR((Kreditvækst[[#This Row],[Lending to the corporate sector (kr. billion)]]/VLOOKUP(DATE(YEAR(Kreditvækst[[#This Row],[Date]])-1,MONTH(Kreditvækst[[#This Row],[Date]])+1,1)-1,Kreditvækst[[#All],[Date]:[Lending to the corporate sector (kr. billion)]],3,FALSE)-1)*100,NA())</f>
        <v>-5.0616583782781337</v>
      </c>
      <c r="G166" s="25">
        <f ca="1">IFERROR((Kreditvækst[[#This Row],[Lending to households (kr. billion)]]/VLOOKUP(DATE(YEAR(Kreditvækst[[#This Row],[Date]])-1,MONTH(Kreditvækst[[#This Row],[Date]])+1,1)-1,Kreditvækst[[#All],[Date]:[Lending to households (kr. billion)]],4,FALSE)-1)*100,NA())</f>
        <v>-1.1177985889383568</v>
      </c>
    </row>
    <row r="167" spans="1:7" x14ac:dyDescent="0.25">
      <c r="A167" s="10">
        <v>34242</v>
      </c>
      <c r="B167" s="25">
        <v>142.19422658348859</v>
      </c>
      <c r="C167" s="25">
        <v>429.18059386077891</v>
      </c>
      <c r="D167" s="25">
        <v>653.42716457819415</v>
      </c>
      <c r="E16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-5.2111223670121998</v>
      </c>
      <c r="F167" s="25">
        <f ca="1">IFERROR((Kreditvækst[[#This Row],[Lending to the corporate sector (kr. billion)]]/VLOOKUP(DATE(YEAR(Kreditvækst[[#This Row],[Date]])-1,MONTH(Kreditvækst[[#This Row],[Date]])+1,1)-1,Kreditvækst[[#All],[Date]:[Lending to the corporate sector (kr. billion)]],3,FALSE)-1)*100,NA())</f>
        <v>-6.6669547060322802</v>
      </c>
      <c r="G167" s="25">
        <f ca="1">IFERROR((Kreditvækst[[#This Row],[Lending to households (kr. billion)]]/VLOOKUP(DATE(YEAR(Kreditvækst[[#This Row],[Date]])-1,MONTH(Kreditvækst[[#This Row],[Date]])+1,1)-1,Kreditvækst[[#All],[Date]:[Lending to households (kr. billion)]],4,FALSE)-1)*100,NA())</f>
        <v>-0.85934290546504366</v>
      </c>
    </row>
    <row r="168" spans="1:7" hidden="1" x14ac:dyDescent="0.25">
      <c r="A168" s="10">
        <v>34273</v>
      </c>
      <c r="B168" s="25"/>
      <c r="C168" s="25">
        <v>418.50324408127074</v>
      </c>
      <c r="D168" s="25">
        <v>652.63749962348129</v>
      </c>
      <c r="E168" s="25"/>
      <c r="F168" s="25">
        <f ca="1">IFERROR((Kreditvækst[[#This Row],[Lending to the corporate sector (kr. billion)]]/VLOOKUP(DATE(YEAR(Kreditvækst[[#This Row],[Date]])-1,MONTH(Kreditvækst[[#This Row],[Date]])+1,1)-1,Kreditvækst[[#All],[Date]:[Lending to the corporate sector (kr. billion)]],3,FALSE)-1)*100,NA())</f>
        <v>-7.2574499819782474</v>
      </c>
      <c r="G168" s="25">
        <f ca="1">IFERROR((Kreditvækst[[#This Row],[Lending to households (kr. billion)]]/VLOOKUP(DATE(YEAR(Kreditvækst[[#This Row],[Date]])-1,MONTH(Kreditvækst[[#This Row],[Date]])+1,1)-1,Kreditvækst[[#All],[Date]:[Lending to households (kr. billion)]],4,FALSE)-1)*100,NA())</f>
        <v>-0.1621857198086829</v>
      </c>
    </row>
    <row r="169" spans="1:7" hidden="1" x14ac:dyDescent="0.25">
      <c r="A169" s="10">
        <v>34303</v>
      </c>
      <c r="B169" s="25"/>
      <c r="C169" s="25">
        <v>414.39490005108337</v>
      </c>
      <c r="D169" s="25">
        <v>654.58829640073463</v>
      </c>
      <c r="E169" s="25"/>
      <c r="F169" s="25">
        <f ca="1">IFERROR((Kreditvækst[[#This Row],[Lending to the corporate sector (kr. billion)]]/VLOOKUP(DATE(YEAR(Kreditvækst[[#This Row],[Date]])-1,MONTH(Kreditvækst[[#This Row],[Date]])+1,1)-1,Kreditvækst[[#All],[Date]:[Lending to the corporate sector (kr. billion)]],3,FALSE)-1)*100,NA())</f>
        <v>-8.5372787580806353</v>
      </c>
      <c r="G169" s="25">
        <f ca="1">IFERROR((Kreditvækst[[#This Row],[Lending to households (kr. billion)]]/VLOOKUP(DATE(YEAR(Kreditvækst[[#This Row],[Date]])-1,MONTH(Kreditvækst[[#This Row],[Date]])+1,1)-1,Kreditvækst[[#All],[Date]:[Lending to households (kr. billion)]],4,FALSE)-1)*100,NA())</f>
        <v>0.15218072681695283</v>
      </c>
    </row>
    <row r="170" spans="1:7" x14ac:dyDescent="0.25">
      <c r="A170" s="10">
        <v>34334</v>
      </c>
      <c r="B170" s="25">
        <v>140.88109694236911</v>
      </c>
      <c r="C170" s="25">
        <v>410.09680580233317</v>
      </c>
      <c r="D170" s="25">
        <v>673.50453217856625</v>
      </c>
      <c r="E17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-3.636171516078146</v>
      </c>
      <c r="F170" s="25">
        <f ca="1">IFERROR((Kreditvækst[[#This Row],[Lending to the corporate sector (kr. billion)]]/VLOOKUP(DATE(YEAR(Kreditvækst[[#This Row],[Date]])-1,MONTH(Kreditvækst[[#This Row],[Date]])+1,1)-1,Kreditvækst[[#All],[Date]:[Lending to the corporate sector (kr. billion)]],3,FALSE)-1)*100,NA())</f>
        <v>-8.2989158956375153</v>
      </c>
      <c r="G170" s="25">
        <f ca="1">IFERROR((Kreditvækst[[#This Row],[Lending to households (kr. billion)]]/VLOOKUP(DATE(YEAR(Kreditvækst[[#This Row],[Date]])-1,MONTH(Kreditvækst[[#This Row],[Date]])+1,1)-1,Kreditvækst[[#All],[Date]:[Lending to households (kr. billion)]],4,FALSE)-1)*100,NA())</f>
        <v>1.9524722270951367</v>
      </c>
    </row>
    <row r="171" spans="1:7" hidden="1" x14ac:dyDescent="0.25">
      <c r="A171" s="10">
        <v>34365</v>
      </c>
      <c r="B171" s="25"/>
      <c r="C171" s="25">
        <v>406.49553040994465</v>
      </c>
      <c r="D171" s="25">
        <v>666.67288162748696</v>
      </c>
      <c r="E171" s="25"/>
      <c r="F171" s="25">
        <f ca="1">IFERROR((Kreditvækst[[#This Row],[Lending to the corporate sector (kr. billion)]]/VLOOKUP(DATE(YEAR(Kreditvækst[[#This Row],[Date]])-1,MONTH(Kreditvækst[[#This Row],[Date]])+1,1)-1,Kreditvækst[[#All],[Date]:[Lending to the corporate sector (kr. billion)]],3,FALSE)-1)*100,NA())</f>
        <v>-7.8642909526215998</v>
      </c>
      <c r="G171" s="25">
        <f ca="1">IFERROR((Kreditvækst[[#This Row],[Lending to households (kr. billion)]]/VLOOKUP(DATE(YEAR(Kreditvækst[[#This Row],[Date]])-1,MONTH(Kreditvækst[[#This Row],[Date]])+1,1)-1,Kreditvækst[[#All],[Date]:[Lending to households (kr. billion)]],4,FALSE)-1)*100,NA())</f>
        <v>1.8953753260662509</v>
      </c>
    </row>
    <row r="172" spans="1:7" hidden="1" x14ac:dyDescent="0.25">
      <c r="A172" s="10">
        <v>34393</v>
      </c>
      <c r="B172" s="25"/>
      <c r="C172" s="25">
        <v>413.23767230577107</v>
      </c>
      <c r="D172" s="25">
        <v>674.0202341335721</v>
      </c>
      <c r="E172" s="25"/>
      <c r="F172" s="25">
        <f ca="1">IFERROR((Kreditvækst[[#This Row],[Lending to the corporate sector (kr. billion)]]/VLOOKUP(DATE(YEAR(Kreditvækst[[#This Row],[Date]])-1,MONTH(Kreditvækst[[#This Row],[Date]])+1,1)-1,Kreditvækst[[#All],[Date]:[Lending to the corporate sector (kr. billion)]],3,FALSE)-1)*100,NA())</f>
        <v>-6.4523485776566076</v>
      </c>
      <c r="G172" s="25">
        <f ca="1">IFERROR((Kreditvækst[[#This Row],[Lending to households (kr. billion)]]/VLOOKUP(DATE(YEAR(Kreditvækst[[#This Row],[Date]])-1,MONTH(Kreditvækst[[#This Row],[Date]])+1,1)-1,Kreditvækst[[#All],[Date]:[Lending to households (kr. billion)]],4,FALSE)-1)*100,NA())</f>
        <v>3.2002915452229885</v>
      </c>
    </row>
    <row r="173" spans="1:7" x14ac:dyDescent="0.25">
      <c r="A173" s="10">
        <v>34424</v>
      </c>
      <c r="B173" s="25">
        <v>140.75727708298723</v>
      </c>
      <c r="C173" s="25">
        <v>412.00125612759228</v>
      </c>
      <c r="D173" s="25">
        <v>683.87248473242721</v>
      </c>
      <c r="E17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-2.1718208683853768</v>
      </c>
      <c r="F173" s="25">
        <f ca="1">IFERROR((Kreditvækst[[#This Row],[Lending to the corporate sector (kr. billion)]]/VLOOKUP(DATE(YEAR(Kreditvækst[[#This Row],[Date]])-1,MONTH(Kreditvækst[[#This Row],[Date]])+1,1)-1,Kreditvækst[[#All],[Date]:[Lending to the corporate sector (kr. billion)]],3,FALSE)-1)*100,NA())</f>
        <v>-6.5398777258809933</v>
      </c>
      <c r="G173" s="25">
        <f ca="1">IFERROR((Kreditvækst[[#This Row],[Lending to households (kr. billion)]]/VLOOKUP(DATE(YEAR(Kreditvækst[[#This Row],[Date]])-1,MONTH(Kreditvækst[[#This Row],[Date]])+1,1)-1,Kreditvækst[[#All],[Date]:[Lending to households (kr. billion)]],4,FALSE)-1)*100,NA())</f>
        <v>5.4155517725575475</v>
      </c>
    </row>
    <row r="174" spans="1:7" hidden="1" x14ac:dyDescent="0.25">
      <c r="A174" s="10">
        <v>34454</v>
      </c>
      <c r="B174" s="25"/>
      <c r="C174" s="25">
        <v>402.38072046302506</v>
      </c>
      <c r="D174" s="25">
        <v>672.34145632912191</v>
      </c>
      <c r="E174" s="25"/>
      <c r="F174" s="25">
        <f ca="1">IFERROR((Kreditvækst[[#This Row],[Lending to the corporate sector (kr. billion)]]/VLOOKUP(DATE(YEAR(Kreditvækst[[#This Row],[Date]])-1,MONTH(Kreditvækst[[#This Row],[Date]])+1,1)-1,Kreditvækst[[#All],[Date]:[Lending to the corporate sector (kr. billion)]],3,FALSE)-1)*100,NA())</f>
        <v>-7.4639474877020939</v>
      </c>
      <c r="G174" s="25">
        <f ca="1">IFERROR((Kreditvækst[[#This Row],[Lending to households (kr. billion)]]/VLOOKUP(DATE(YEAR(Kreditvækst[[#This Row],[Date]])-1,MONTH(Kreditvækst[[#This Row],[Date]])+1,1)-1,Kreditvækst[[#All],[Date]:[Lending to households (kr. billion)]],4,FALSE)-1)*100,NA())</f>
        <v>4.1239474786070041</v>
      </c>
    </row>
    <row r="175" spans="1:7" hidden="1" x14ac:dyDescent="0.25">
      <c r="A175" s="10">
        <v>34485</v>
      </c>
      <c r="B175" s="25"/>
      <c r="C175" s="25">
        <v>402.72611002644584</v>
      </c>
      <c r="D175" s="25">
        <v>677.23190877960621</v>
      </c>
      <c r="E175" s="25"/>
      <c r="F175" s="25">
        <f ca="1">IFERROR((Kreditvækst[[#This Row],[Lending to the corporate sector (kr. billion)]]/VLOOKUP(DATE(YEAR(Kreditvækst[[#This Row],[Date]])-1,MONTH(Kreditvækst[[#This Row],[Date]])+1,1)-1,Kreditvækst[[#All],[Date]:[Lending to the corporate sector (kr. billion)]],3,FALSE)-1)*100,NA())</f>
        <v>-7.7575960742668704</v>
      </c>
      <c r="G175" s="25">
        <f ca="1">IFERROR((Kreditvækst[[#This Row],[Lending to households (kr. billion)]]/VLOOKUP(DATE(YEAR(Kreditvækst[[#This Row],[Date]])-1,MONTH(Kreditvækst[[#This Row],[Date]])+1,1)-1,Kreditvækst[[#All],[Date]:[Lending to households (kr. billion)]],4,FALSE)-1)*100,NA())</f>
        <v>4.8517591787405889</v>
      </c>
    </row>
    <row r="176" spans="1:7" x14ac:dyDescent="0.25">
      <c r="A176" s="10">
        <v>34515</v>
      </c>
      <c r="B176" s="25">
        <v>137.38169656168208</v>
      </c>
      <c r="C176" s="25">
        <v>406.41938702081814</v>
      </c>
      <c r="D176" s="25">
        <v>687.32811852302109</v>
      </c>
      <c r="E17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-3.9722440817707927</v>
      </c>
      <c r="F176" s="25">
        <f ca="1">IFERROR((Kreditvækst[[#This Row],[Lending to the corporate sector (kr. billion)]]/VLOOKUP(DATE(YEAR(Kreditvækst[[#This Row],[Date]])-1,MONTH(Kreditvækst[[#This Row],[Date]])+1,1)-1,Kreditvækst[[#All],[Date]:[Lending to the corporate sector (kr. billion)]],3,FALSE)-1)*100,NA())</f>
        <v>-7.1633406454266186</v>
      </c>
      <c r="G176" s="25">
        <f ca="1">IFERROR((Kreditvækst[[#This Row],[Lending to households (kr. billion)]]/VLOOKUP(DATE(YEAR(Kreditvækst[[#This Row],[Date]])-1,MONTH(Kreditvækst[[#This Row],[Date]])+1,1)-1,Kreditvækst[[#All],[Date]:[Lending to households (kr. billion)]],4,FALSE)-1)*100,NA())</f>
        <v>6.0657299250502561</v>
      </c>
    </row>
    <row r="177" spans="1:7" hidden="1" x14ac:dyDescent="0.25">
      <c r="A177" s="10">
        <v>34546</v>
      </c>
      <c r="B177" s="25"/>
      <c r="C177" s="25">
        <v>395.02254020892269</v>
      </c>
      <c r="D177" s="25">
        <v>672.48433948487354</v>
      </c>
      <c r="E177" s="25"/>
      <c r="F177" s="25">
        <f ca="1">IFERROR((Kreditvækst[[#This Row],[Lending to the corporate sector (kr. billion)]]/VLOOKUP(DATE(YEAR(Kreditvækst[[#This Row],[Date]])-1,MONTH(Kreditvækst[[#This Row],[Date]])+1,1)-1,Kreditvækst[[#All],[Date]:[Lending to the corporate sector (kr. billion)]],3,FALSE)-1)*100,NA())</f>
        <v>-8.2348578984457799</v>
      </c>
      <c r="G177" s="25">
        <f ca="1">IFERROR((Kreditvækst[[#This Row],[Lending to households (kr. billion)]]/VLOOKUP(DATE(YEAR(Kreditvækst[[#This Row],[Date]])-1,MONTH(Kreditvækst[[#This Row],[Date]])+1,1)-1,Kreditvækst[[#All],[Date]:[Lending to households (kr. billion)]],4,FALSE)-1)*100,NA())</f>
        <v>4.7707894017472219</v>
      </c>
    </row>
    <row r="178" spans="1:7" hidden="1" x14ac:dyDescent="0.25">
      <c r="A178" s="10">
        <v>34577</v>
      </c>
      <c r="B178" s="25"/>
      <c r="C178" s="25">
        <v>397.5008320237115</v>
      </c>
      <c r="D178" s="25">
        <v>675.22142335245519</v>
      </c>
      <c r="E178" s="25"/>
      <c r="F178" s="25">
        <f ca="1">IFERROR((Kreditvækst[[#This Row],[Lending to the corporate sector (kr. billion)]]/VLOOKUP(DATE(YEAR(Kreditvækst[[#This Row],[Date]])-1,MONTH(Kreditvækst[[#This Row],[Date]])+1,1)-1,Kreditvækst[[#All],[Date]:[Lending to the corporate sector (kr. billion)]],3,FALSE)-1)*100,NA())</f>
        <v>-8.6786569314509237</v>
      </c>
      <c r="G178" s="25">
        <f ca="1">IFERROR((Kreditvækst[[#This Row],[Lending to households (kr. billion)]]/VLOOKUP(DATE(YEAR(Kreditvækst[[#This Row],[Date]])-1,MONTH(Kreditvækst[[#This Row],[Date]])+1,1)-1,Kreditvækst[[#All],[Date]:[Lending to households (kr. billion)]],4,FALSE)-1)*100,NA())</f>
        <v>4.6600703424013012</v>
      </c>
    </row>
    <row r="179" spans="1:7" x14ac:dyDescent="0.25">
      <c r="A179" s="10">
        <v>34607</v>
      </c>
      <c r="B179" s="25">
        <v>133.32440357100893</v>
      </c>
      <c r="C179" s="25">
        <v>394.09690840422797</v>
      </c>
      <c r="D179" s="25">
        <v>686.64634695807911</v>
      </c>
      <c r="E17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-6.2378221856087768</v>
      </c>
      <c r="F179" s="25">
        <f ca="1">IFERROR((Kreditvækst[[#This Row],[Lending to the corporate sector (kr. billion)]]/VLOOKUP(DATE(YEAR(Kreditvækst[[#This Row],[Date]])-1,MONTH(Kreditvækst[[#This Row],[Date]])+1,1)-1,Kreditvækst[[#All],[Date]:[Lending to the corporate sector (kr. billion)]],3,FALSE)-1)*100,NA())</f>
        <v>-8.1745740507390359</v>
      </c>
      <c r="G179" s="25">
        <f ca="1">IFERROR((Kreditvækst[[#This Row],[Lending to households (kr. billion)]]/VLOOKUP(DATE(YEAR(Kreditvækst[[#This Row],[Date]])-1,MONTH(Kreditvækst[[#This Row],[Date]])+1,1)-1,Kreditvækst[[#All],[Date]:[Lending to households (kr. billion)]],4,FALSE)-1)*100,NA())</f>
        <v>5.0838385945170872</v>
      </c>
    </row>
    <row r="180" spans="1:7" hidden="1" x14ac:dyDescent="0.25">
      <c r="A180" s="10">
        <v>34638</v>
      </c>
      <c r="B180" s="25"/>
      <c r="C180" s="25">
        <v>388.02969775746351</v>
      </c>
      <c r="D180" s="25">
        <v>677.90398830722927</v>
      </c>
      <c r="E180" s="25"/>
      <c r="F180" s="25">
        <f ca="1">IFERROR((Kreditvækst[[#This Row],[Lending to the corporate sector (kr. billion)]]/VLOOKUP(DATE(YEAR(Kreditvækst[[#This Row],[Date]])-1,MONTH(Kreditvækst[[#This Row],[Date]])+1,1)-1,Kreditvækst[[#All],[Date]:[Lending to the corporate sector (kr. billion)]],3,FALSE)-1)*100,NA())</f>
        <v>-7.2815555804603189</v>
      </c>
      <c r="G180" s="25">
        <f ca="1">IFERROR((Kreditvækst[[#This Row],[Lending to households (kr. billion)]]/VLOOKUP(DATE(YEAR(Kreditvækst[[#This Row],[Date]])-1,MONTH(Kreditvækst[[#This Row],[Date]])+1,1)-1,Kreditvækst[[#All],[Date]:[Lending to households (kr. billion)]],4,FALSE)-1)*100,NA())</f>
        <v>3.8714429830226882</v>
      </c>
    </row>
    <row r="181" spans="1:7" hidden="1" x14ac:dyDescent="0.25">
      <c r="A181" s="10">
        <v>34668</v>
      </c>
      <c r="B181" s="25"/>
      <c r="C181" s="25">
        <v>389.23543765232171</v>
      </c>
      <c r="D181" s="25">
        <v>678.915161901121</v>
      </c>
      <c r="E181" s="25"/>
      <c r="F181" s="25">
        <f ca="1">IFERROR((Kreditvækst[[#This Row],[Lending to the corporate sector (kr. billion)]]/VLOOKUP(DATE(YEAR(Kreditvækst[[#This Row],[Date]])-1,MONTH(Kreditvækst[[#This Row],[Date]])+1,1)-1,Kreditvækst[[#All],[Date]:[Lending to the corporate sector (kr. billion)]],3,FALSE)-1)*100,NA())</f>
        <v>-6.0713735607412662</v>
      </c>
      <c r="G181" s="25">
        <f ca="1">IFERROR((Kreditvækst[[#This Row],[Lending to households (kr. billion)]]/VLOOKUP(DATE(YEAR(Kreditvækst[[#This Row],[Date]])-1,MONTH(Kreditvækst[[#This Row],[Date]])+1,1)-1,Kreditvækst[[#All],[Date]:[Lending to households (kr. billion)]],4,FALSE)-1)*100,NA())</f>
        <v>3.7163612050731931</v>
      </c>
    </row>
    <row r="182" spans="1:7" x14ac:dyDescent="0.25">
      <c r="A182" s="10">
        <v>34699</v>
      </c>
      <c r="B182" s="25">
        <v>130.24624768214338</v>
      </c>
      <c r="C182" s="25">
        <v>389.71274614082068</v>
      </c>
      <c r="D182" s="25">
        <v>688.5888390069565</v>
      </c>
      <c r="E18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-7.5488120770213607</v>
      </c>
      <c r="F182" s="25">
        <f ca="1">IFERROR((Kreditvækst[[#This Row],[Lending to the corporate sector (kr. billion)]]/VLOOKUP(DATE(YEAR(Kreditvækst[[#This Row],[Date]])-1,MONTH(Kreditvækst[[#This Row],[Date]])+1,1)-1,Kreditvækst[[#All],[Date]:[Lending to the corporate sector (kr. billion)]],3,FALSE)-1)*100,NA())</f>
        <v>-4.9705482639963776</v>
      </c>
      <c r="G182" s="25">
        <f ca="1">IFERROR((Kreditvækst[[#This Row],[Lending to households (kr. billion)]]/VLOOKUP(DATE(YEAR(Kreditvækst[[#This Row],[Date]])-1,MONTH(Kreditvækst[[#This Row],[Date]])+1,1)-1,Kreditvækst[[#All],[Date]:[Lending to households (kr. billion)]],4,FALSE)-1)*100,NA())</f>
        <v>2.2396741384348884</v>
      </c>
    </row>
    <row r="183" spans="1:7" hidden="1" x14ac:dyDescent="0.25">
      <c r="A183" s="10">
        <v>34730</v>
      </c>
      <c r="B183" s="25"/>
      <c r="C183" s="25">
        <v>384.10325027381793</v>
      </c>
      <c r="D183" s="25">
        <v>680.40039749626692</v>
      </c>
      <c r="E183" s="25"/>
      <c r="F183" s="25">
        <f ca="1">IFERROR((Kreditvækst[[#This Row],[Lending to the corporate sector (kr. billion)]]/VLOOKUP(DATE(YEAR(Kreditvækst[[#This Row],[Date]])-1,MONTH(Kreditvækst[[#This Row],[Date]])+1,1)-1,Kreditvækst[[#All],[Date]:[Lending to the corporate sector (kr. billion)]],3,FALSE)-1)*100,NA())</f>
        <v>-5.5086165679471115</v>
      </c>
      <c r="G183" s="25">
        <f ca="1">IFERROR((Kreditvækst[[#This Row],[Lending to households (kr. billion)]]/VLOOKUP(DATE(YEAR(Kreditvækst[[#This Row],[Date]])-1,MONTH(Kreditvækst[[#This Row],[Date]])+1,1)-1,Kreditvækst[[#All],[Date]:[Lending to households (kr. billion)]],4,FALSE)-1)*100,NA())</f>
        <v>2.0591081844019588</v>
      </c>
    </row>
    <row r="184" spans="1:7" hidden="1" x14ac:dyDescent="0.25">
      <c r="A184" s="10">
        <v>34758</v>
      </c>
      <c r="B184" s="25"/>
      <c r="C184" s="25">
        <v>386.81668387525565</v>
      </c>
      <c r="D184" s="25">
        <v>684.16973057087444</v>
      </c>
      <c r="E184" s="25"/>
      <c r="F184" s="25">
        <f ca="1">IFERROR((Kreditvækst[[#This Row],[Lending to the corporate sector (kr. billion)]]/VLOOKUP(DATE(YEAR(Kreditvækst[[#This Row],[Date]])-1,MONTH(Kreditvækst[[#This Row],[Date]])+1,1)-1,Kreditvækst[[#All],[Date]:[Lending to the corporate sector (kr. billion)]],3,FALSE)-1)*100,NA())</f>
        <v>-6.3936543546701312</v>
      </c>
      <c r="G184" s="25">
        <f ca="1">IFERROR((Kreditvækst[[#This Row],[Lending to households (kr. billion)]]/VLOOKUP(DATE(YEAR(Kreditvækst[[#This Row],[Date]])-1,MONTH(Kreditvækst[[#This Row],[Date]])+1,1)-1,Kreditvækst[[#All],[Date]:[Lending to households (kr. billion)]],4,FALSE)-1)*100,NA())</f>
        <v>1.5058147995140159</v>
      </c>
    </row>
    <row r="185" spans="1:7" x14ac:dyDescent="0.25">
      <c r="A185" s="10">
        <v>34789</v>
      </c>
      <c r="B185" s="25">
        <v>128.57717864811718</v>
      </c>
      <c r="C185" s="25">
        <v>389.86022785577381</v>
      </c>
      <c r="D185" s="25">
        <v>692.20723599625489</v>
      </c>
      <c r="E18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-8.6532637511088968</v>
      </c>
      <c r="F185" s="25">
        <f ca="1">IFERROR((Kreditvækst[[#This Row],[Lending to the corporate sector (kr. billion)]]/VLOOKUP(DATE(YEAR(Kreditvækst[[#This Row],[Date]])-1,MONTH(Kreditvækst[[#This Row],[Date]])+1,1)-1,Kreditvækst[[#All],[Date]:[Lending to the corporate sector (kr. billion)]],3,FALSE)-1)*100,NA())</f>
        <v>-5.3740196037076249</v>
      </c>
      <c r="G185" s="25">
        <f ca="1">IFERROR((Kreditvækst[[#This Row],[Lending to households (kr. billion)]]/VLOOKUP(DATE(YEAR(Kreditvækst[[#This Row],[Date]])-1,MONTH(Kreditvækst[[#This Row],[Date]])+1,1)-1,Kreditvækst[[#All],[Date]:[Lending to households (kr. billion)]],4,FALSE)-1)*100,NA())</f>
        <v>1.2187580945135945</v>
      </c>
    </row>
    <row r="186" spans="1:7" hidden="1" x14ac:dyDescent="0.25">
      <c r="A186" s="10">
        <v>34819</v>
      </c>
      <c r="B186" s="25"/>
      <c r="C186" s="25">
        <v>384.71383103573726</v>
      </c>
      <c r="D186" s="25">
        <v>684.45864576291444</v>
      </c>
      <c r="E186" s="25"/>
      <c r="F186" s="25">
        <f ca="1">IFERROR((Kreditvækst[[#This Row],[Lending to the corporate sector (kr. billion)]]/VLOOKUP(DATE(YEAR(Kreditvækst[[#This Row],[Date]])-1,MONTH(Kreditvækst[[#This Row],[Date]])+1,1)-1,Kreditvækst[[#All],[Date]:[Lending to the corporate sector (kr. billion)]],3,FALSE)-1)*100,NA())</f>
        <v>-4.3905904355850511</v>
      </c>
      <c r="G186" s="25">
        <f ca="1">IFERROR((Kreditvækst[[#This Row],[Lending to households (kr. billion)]]/VLOOKUP(DATE(YEAR(Kreditvækst[[#This Row],[Date]])-1,MONTH(Kreditvækst[[#This Row],[Date]])+1,1)-1,Kreditvækst[[#All],[Date]:[Lending to households (kr. billion)]],4,FALSE)-1)*100,NA())</f>
        <v>1.8022374374994543</v>
      </c>
    </row>
    <row r="187" spans="1:7" hidden="1" x14ac:dyDescent="0.25">
      <c r="A187" s="10">
        <v>34850</v>
      </c>
      <c r="B187" s="25"/>
      <c r="C187" s="25">
        <v>387.54566069084478</v>
      </c>
      <c r="D187" s="25">
        <v>689.23567395440432</v>
      </c>
      <c r="E187" s="25"/>
      <c r="F187" s="25">
        <f ca="1">IFERROR((Kreditvækst[[#This Row],[Lending to the corporate sector (kr. billion)]]/VLOOKUP(DATE(YEAR(Kreditvækst[[#This Row],[Date]])-1,MONTH(Kreditvækst[[#This Row],[Date]])+1,1)-1,Kreditvækst[[#All],[Date]:[Lending to the corporate sector (kr. billion)]],3,FALSE)-1)*100,NA())</f>
        <v>-3.7694226814854903</v>
      </c>
      <c r="G187" s="25">
        <f ca="1">IFERROR((Kreditvækst[[#This Row],[Lending to households (kr. billion)]]/VLOOKUP(DATE(YEAR(Kreditvækst[[#This Row],[Date]])-1,MONTH(Kreditvækst[[#This Row],[Date]])+1,1)-1,Kreditvækst[[#All],[Date]:[Lending to households (kr. billion)]],4,FALSE)-1)*100,NA())</f>
        <v>1.77247483752343</v>
      </c>
    </row>
    <row r="188" spans="1:7" x14ac:dyDescent="0.25">
      <c r="A188" s="10">
        <v>34880</v>
      </c>
      <c r="B188" s="25">
        <v>128.24461613181273</v>
      </c>
      <c r="C188" s="25">
        <v>389.06622523283261</v>
      </c>
      <c r="D188" s="25">
        <v>701.2973793137478</v>
      </c>
      <c r="E18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-6.6508717380462272</v>
      </c>
      <c r="F188" s="25">
        <f ca="1">IFERROR((Kreditvækst[[#This Row],[Lending to the corporate sector (kr. billion)]]/VLOOKUP(DATE(YEAR(Kreditvækst[[#This Row],[Date]])-1,MONTH(Kreditvækst[[#This Row],[Date]])+1,1)-1,Kreditvækst[[#All],[Date]:[Lending to the corporate sector (kr. billion)]],3,FALSE)-1)*100,NA())</f>
        <v>-4.2697672262117408</v>
      </c>
      <c r="G188" s="25">
        <f ca="1">IFERROR((Kreditvækst[[#This Row],[Lending to households (kr. billion)]]/VLOOKUP(DATE(YEAR(Kreditvækst[[#This Row],[Date]])-1,MONTH(Kreditvækst[[#This Row],[Date]])+1,1)-1,Kreditvækst[[#All],[Date]:[Lending to households (kr. billion)]],4,FALSE)-1)*100,NA())</f>
        <v>2.0324005979480031</v>
      </c>
    </row>
    <row r="189" spans="1:7" hidden="1" x14ac:dyDescent="0.25">
      <c r="A189" s="10">
        <v>34911</v>
      </c>
      <c r="B189" s="25"/>
      <c r="C189" s="25">
        <v>382.13077972461099</v>
      </c>
      <c r="D189" s="25">
        <v>691.79041383758954</v>
      </c>
      <c r="E189" s="25"/>
      <c r="F189" s="25">
        <f ca="1">IFERROR((Kreditvækst[[#This Row],[Lending to the corporate sector (kr. billion)]]/VLOOKUP(DATE(YEAR(Kreditvækst[[#This Row],[Date]])-1,MONTH(Kreditvækst[[#This Row],[Date]])+1,1)-1,Kreditvækst[[#All],[Date]:[Lending to the corporate sector (kr. billion)]],3,FALSE)-1)*100,NA())</f>
        <v>-3.2635506008070858</v>
      </c>
      <c r="G189" s="25">
        <f ca="1">IFERROR((Kreditvækst[[#This Row],[Lending to households (kr. billion)]]/VLOOKUP(DATE(YEAR(Kreditvækst[[#This Row],[Date]])-1,MONTH(Kreditvækst[[#This Row],[Date]])+1,1)-1,Kreditvækst[[#All],[Date]:[Lending to households (kr. billion)]],4,FALSE)-1)*100,NA())</f>
        <v>2.8708585790272245</v>
      </c>
    </row>
    <row r="190" spans="1:7" hidden="1" x14ac:dyDescent="0.25">
      <c r="A190" s="10">
        <v>34942</v>
      </c>
      <c r="B190" s="25"/>
      <c r="C190" s="25">
        <v>386.55664406846086</v>
      </c>
      <c r="D190" s="25">
        <v>694.71465020754817</v>
      </c>
      <c r="E190" s="25"/>
      <c r="F190" s="25">
        <f ca="1">IFERROR((Kreditvækst[[#This Row],[Lending to the corporate sector (kr. billion)]]/VLOOKUP(DATE(YEAR(Kreditvækst[[#This Row],[Date]])-1,MONTH(Kreditvækst[[#This Row],[Date]])+1,1)-1,Kreditvækst[[#All],[Date]:[Lending to the corporate sector (kr. billion)]],3,FALSE)-1)*100,NA())</f>
        <v>-2.7532490685699518</v>
      </c>
      <c r="G190" s="25">
        <f ca="1">IFERROR((Kreditvækst[[#This Row],[Lending to households (kr. billion)]]/VLOOKUP(DATE(YEAR(Kreditvækst[[#This Row],[Date]])-1,MONTH(Kreditvækst[[#This Row],[Date]])+1,1)-1,Kreditvækst[[#All],[Date]:[Lending to households (kr. billion)]],4,FALSE)-1)*100,NA())</f>
        <v>2.8869384443268586</v>
      </c>
    </row>
    <row r="191" spans="1:7" x14ac:dyDescent="0.25">
      <c r="A191" s="10">
        <v>34972</v>
      </c>
      <c r="B191" s="25">
        <v>127.51553854605801</v>
      </c>
      <c r="C191" s="25">
        <v>390.59242733009955</v>
      </c>
      <c r="D191" s="25">
        <v>704.24327337101465</v>
      </c>
      <c r="E19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-4.3569405670411232</v>
      </c>
      <c r="F191" s="25">
        <f ca="1">IFERROR((Kreditvækst[[#This Row],[Lending to the corporate sector (kr. billion)]]/VLOOKUP(DATE(YEAR(Kreditvækst[[#This Row],[Date]])-1,MONTH(Kreditvækst[[#This Row],[Date]])+1,1)-1,Kreditvækst[[#All],[Date]:[Lending to the corporate sector (kr. billion)]],3,FALSE)-1)*100,NA())</f>
        <v>-0.8892434828577378</v>
      </c>
      <c r="G191" s="25">
        <f ca="1">IFERROR((Kreditvækst[[#This Row],[Lending to households (kr. billion)]]/VLOOKUP(DATE(YEAR(Kreditvækst[[#This Row],[Date]])-1,MONTH(Kreditvækst[[#This Row],[Date]])+1,1)-1,Kreditvækst[[#All],[Date]:[Lending to households (kr. billion)]],4,FALSE)-1)*100,NA())</f>
        <v>2.5627350223141665</v>
      </c>
    </row>
    <row r="192" spans="1:7" hidden="1" x14ac:dyDescent="0.25">
      <c r="A192" s="10">
        <v>35003</v>
      </c>
      <c r="B192" s="25"/>
      <c r="C192" s="25">
        <v>383.76492935048816</v>
      </c>
      <c r="D192" s="25">
        <v>699.87995325746806</v>
      </c>
      <c r="E192" s="25"/>
      <c r="F192" s="25">
        <f ca="1">IFERROR((Kreditvækst[[#This Row],[Lending to the corporate sector (kr. billion)]]/VLOOKUP(DATE(YEAR(Kreditvækst[[#This Row],[Date]])-1,MONTH(Kreditvækst[[#This Row],[Date]])+1,1)-1,Kreditvækst[[#All],[Date]:[Lending to the corporate sector (kr. billion)]],3,FALSE)-1)*100,NA())</f>
        <v>-1.0990829907150612</v>
      </c>
      <c r="G192" s="25">
        <f ca="1">IFERROR((Kreditvækst[[#This Row],[Lending to households (kr. billion)]]/VLOOKUP(DATE(YEAR(Kreditvækst[[#This Row],[Date]])-1,MONTH(Kreditvækst[[#This Row],[Date]])+1,1)-1,Kreditvækst[[#All],[Date]:[Lending to households (kr. billion)]],4,FALSE)-1)*100,NA())</f>
        <v>3.2417518305378534</v>
      </c>
    </row>
    <row r="193" spans="1:7" hidden="1" x14ac:dyDescent="0.25">
      <c r="A193" s="10">
        <v>35033</v>
      </c>
      <c r="B193" s="25"/>
      <c r="C193" s="25">
        <v>389.36274747528671</v>
      </c>
      <c r="D193" s="25">
        <v>707.45214851482979</v>
      </c>
      <c r="E193" s="25"/>
      <c r="F193" s="25">
        <f ca="1">IFERROR((Kreditvækst[[#This Row],[Lending to the corporate sector (kr. billion)]]/VLOOKUP(DATE(YEAR(Kreditvækst[[#This Row],[Date]])-1,MONTH(Kreditvækst[[#This Row],[Date]])+1,1)-1,Kreditvækst[[#All],[Date]:[Lending to the corporate sector (kr. billion)]],3,FALSE)-1)*100,NA())</f>
        <v>3.2707664988795848E-2</v>
      </c>
      <c r="G193" s="25">
        <f ca="1">IFERROR((Kreditvækst[[#This Row],[Lending to households (kr. billion)]]/VLOOKUP(DATE(YEAR(Kreditvækst[[#This Row],[Date]])-1,MONTH(Kreditvækst[[#This Row],[Date]])+1,1)-1,Kreditvækst[[#All],[Date]:[Lending to households (kr. billion)]],4,FALSE)-1)*100,NA())</f>
        <v>4.2033214479698211</v>
      </c>
    </row>
    <row r="194" spans="1:7" x14ac:dyDescent="0.25">
      <c r="A194" s="10">
        <v>35064</v>
      </c>
      <c r="B194" s="25">
        <v>128.92906638485846</v>
      </c>
      <c r="C194" s="25">
        <v>395.56782905448938</v>
      </c>
      <c r="D194" s="25">
        <v>721.02104644986343</v>
      </c>
      <c r="E19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-1.0113007635347837</v>
      </c>
      <c r="F194" s="25">
        <f ca="1">IFERROR((Kreditvækst[[#This Row],[Lending to the corporate sector (kr. billion)]]/VLOOKUP(DATE(YEAR(Kreditvækst[[#This Row],[Date]])-1,MONTH(Kreditvækst[[#This Row],[Date]])+1,1)-1,Kreditvækst[[#All],[Date]:[Lending to the corporate sector (kr. billion)]],3,FALSE)-1)*100,NA())</f>
        <v>1.5024099087467269</v>
      </c>
      <c r="G194" s="25">
        <f ca="1">IFERROR((Kreditvækst[[#This Row],[Lending to households (kr. billion)]]/VLOOKUP(DATE(YEAR(Kreditvækst[[#This Row],[Date]])-1,MONTH(Kreditvækst[[#This Row],[Date]])+1,1)-1,Kreditvækst[[#All],[Date]:[Lending to households (kr. billion)]],4,FALSE)-1)*100,NA())</f>
        <v>4.7099525298258893</v>
      </c>
    </row>
    <row r="195" spans="1:7" hidden="1" x14ac:dyDescent="0.25">
      <c r="A195" s="10">
        <v>35095</v>
      </c>
      <c r="B195" s="25"/>
      <c r="C195" s="25">
        <v>392.0210114080233</v>
      </c>
      <c r="D195" s="25">
        <v>716.53921355747923</v>
      </c>
      <c r="E195" s="25"/>
      <c r="F195" s="25">
        <f ca="1">IFERROR((Kreditvækst[[#This Row],[Lending to the corporate sector (kr. billion)]]/VLOOKUP(DATE(YEAR(Kreditvækst[[#This Row],[Date]])-1,MONTH(Kreditvækst[[#This Row],[Date]])+1,1)-1,Kreditvækst[[#All],[Date]:[Lending to the corporate sector (kr. billion)]],3,FALSE)-1)*100,NA())</f>
        <v>2.0613627009302693</v>
      </c>
      <c r="G195" s="25">
        <f ca="1">IFERROR((Kreditvækst[[#This Row],[Lending to households (kr. billion)]]/VLOOKUP(DATE(YEAR(Kreditvækst[[#This Row],[Date]])-1,MONTH(Kreditvækst[[#This Row],[Date]])+1,1)-1,Kreditvækst[[#All],[Date]:[Lending to households (kr. billion)]],4,FALSE)-1)*100,NA())</f>
        <v>5.3114043134301125</v>
      </c>
    </row>
    <row r="196" spans="1:7" hidden="1" x14ac:dyDescent="0.25">
      <c r="A196" s="10">
        <v>35124</v>
      </c>
      <c r="B196" s="25"/>
      <c r="C196" s="25">
        <v>398.13509488842448</v>
      </c>
      <c r="D196" s="25">
        <v>721.9686561391004</v>
      </c>
      <c r="E196" s="25"/>
      <c r="F196" s="25">
        <f ca="1">IFERROR((Kreditvækst[[#This Row],[Lending to the corporate sector (kr. billion)]]/VLOOKUP(DATE(YEAR(Kreditvækst[[#This Row],[Date]])-1,MONTH(Kreditvækst[[#This Row],[Date]])+1,1)-1,Kreditvækst[[#All],[Date]:[Lending to the corporate sector (kr. billion)]],3,FALSE)-1)*100,NA())</f>
        <v>2.9260400300672895</v>
      </c>
      <c r="G196" s="25">
        <f ca="1">IFERROR((Kreditvækst[[#This Row],[Lending to households (kr. billion)]]/VLOOKUP(DATE(YEAR(Kreditvækst[[#This Row],[Date]])-1,MONTH(Kreditvækst[[#This Row],[Date]])+1,1)-1,Kreditvækst[[#All],[Date]:[Lending to households (kr. billion)]],4,FALSE)-1)*100,NA())</f>
        <v>5.5247877652649713</v>
      </c>
    </row>
    <row r="197" spans="1:7" x14ac:dyDescent="0.25">
      <c r="A197" s="10">
        <v>35155</v>
      </c>
      <c r="B197" s="25">
        <v>130.36902000507067</v>
      </c>
      <c r="C197" s="25">
        <v>402.83955163150472</v>
      </c>
      <c r="D197" s="25">
        <v>733.15810989466956</v>
      </c>
      <c r="E19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1.3935920633764143</v>
      </c>
      <c r="F197" s="25">
        <f ca="1">IFERROR((Kreditvækst[[#This Row],[Lending to the corporate sector (kr. billion)]]/VLOOKUP(DATE(YEAR(Kreditvækst[[#This Row],[Date]])-1,MONTH(Kreditvækst[[#This Row],[Date]])+1,1)-1,Kreditvækst[[#All],[Date]:[Lending to the corporate sector (kr. billion)]],3,FALSE)-1)*100,NA())</f>
        <v>3.3292248986558581</v>
      </c>
      <c r="G197" s="25">
        <f ca="1">IFERROR((Kreditvækst[[#This Row],[Lending to households (kr. billion)]]/VLOOKUP(DATE(YEAR(Kreditvækst[[#This Row],[Date]])-1,MONTH(Kreditvækst[[#This Row],[Date]])+1,1)-1,Kreditvækst[[#All],[Date]:[Lending to households (kr. billion)]],4,FALSE)-1)*100,NA())</f>
        <v>5.9159846602118149</v>
      </c>
    </row>
    <row r="198" spans="1:7" hidden="1" x14ac:dyDescent="0.25">
      <c r="A198" s="10">
        <v>35185</v>
      </c>
      <c r="B198" s="25"/>
      <c r="C198" s="25">
        <v>397.37099545189756</v>
      </c>
      <c r="D198" s="25">
        <v>727.21559849817686</v>
      </c>
      <c r="E198" s="25"/>
      <c r="F198" s="25">
        <f ca="1">IFERROR((Kreditvækst[[#This Row],[Lending to the corporate sector (kr. billion)]]/VLOOKUP(DATE(YEAR(Kreditvækst[[#This Row],[Date]])-1,MONTH(Kreditvækst[[#This Row],[Date]])+1,1)-1,Kreditvækst[[#All],[Date]:[Lending to the corporate sector (kr. billion)]],3,FALSE)-1)*100,NA())</f>
        <v>3.2900206322409309</v>
      </c>
      <c r="G198" s="25">
        <f ca="1">IFERROR((Kreditvækst[[#This Row],[Lending to households (kr. billion)]]/VLOOKUP(DATE(YEAR(Kreditvækst[[#This Row],[Date]])-1,MONTH(Kreditvækst[[#This Row],[Date]])+1,1)-1,Kreditvækst[[#All],[Date]:[Lending to households (kr. billion)]],4,FALSE)-1)*100,NA())</f>
        <v>6.2468277667242278</v>
      </c>
    </row>
    <row r="199" spans="1:7" hidden="1" x14ac:dyDescent="0.25">
      <c r="A199" s="10">
        <v>35216</v>
      </c>
      <c r="B199" s="25"/>
      <c r="C199" s="25">
        <v>398.25622027174586</v>
      </c>
      <c r="D199" s="25">
        <v>732.26718276755355</v>
      </c>
      <c r="E199" s="25"/>
      <c r="F199" s="25">
        <f ca="1">IFERROR((Kreditvækst[[#This Row],[Lending to the corporate sector (kr. billion)]]/VLOOKUP(DATE(YEAR(Kreditvækst[[#This Row],[Date]])-1,MONTH(Kreditvækst[[#This Row],[Date]])+1,1)-1,Kreditvækst[[#All],[Date]:[Lending to the corporate sector (kr. billion)]],3,FALSE)-1)*100,NA())</f>
        <v>2.7636897189890597</v>
      </c>
      <c r="G199" s="25">
        <f ca="1">IFERROR((Kreditvækst[[#This Row],[Lending to households (kr. billion)]]/VLOOKUP(DATE(YEAR(Kreditvækst[[#This Row],[Date]])-1,MONTH(Kreditvækst[[#This Row],[Date]])+1,1)-1,Kreditvækst[[#All],[Date]:[Lending to households (kr. billion)]],4,FALSE)-1)*100,NA())</f>
        <v>6.2433664476856388</v>
      </c>
    </row>
    <row r="200" spans="1:7" x14ac:dyDescent="0.25">
      <c r="A200" s="10">
        <v>35246</v>
      </c>
      <c r="B200" s="25">
        <v>129.61364000456351</v>
      </c>
      <c r="C200" s="25">
        <v>400.60646079912988</v>
      </c>
      <c r="D200" s="25">
        <v>745.78394049190274</v>
      </c>
      <c r="E20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1.0675098214989909</v>
      </c>
      <c r="F200" s="25">
        <f ca="1">IFERROR((Kreditvækst[[#This Row],[Lending to the corporate sector (kr. billion)]]/VLOOKUP(DATE(YEAR(Kreditvækst[[#This Row],[Date]])-1,MONTH(Kreditvækst[[#This Row],[Date]])+1,1)-1,Kreditvækst[[#All],[Date]:[Lending to the corporate sector (kr. billion)]],3,FALSE)-1)*100,NA())</f>
        <v>2.9661365643833815</v>
      </c>
      <c r="G200" s="25">
        <f ca="1">IFERROR((Kreditvækst[[#This Row],[Lending to households (kr. billion)]]/VLOOKUP(DATE(YEAR(Kreditvækst[[#This Row],[Date]])-1,MONTH(Kreditvækst[[#This Row],[Date]])+1,1)-1,Kreditvækst[[#All],[Date]:[Lending to households (kr. billion)]],4,FALSE)-1)*100,NA())</f>
        <v>6.3434660516893837</v>
      </c>
    </row>
    <row r="201" spans="1:7" hidden="1" x14ac:dyDescent="0.25">
      <c r="A201" s="10">
        <v>35277</v>
      </c>
      <c r="B201" s="25"/>
      <c r="C201" s="25">
        <v>392.52348821975585</v>
      </c>
      <c r="D201" s="25">
        <v>738.75117408791061</v>
      </c>
      <c r="E201" s="25"/>
      <c r="F201" s="25">
        <f ca="1">IFERROR((Kreditvækst[[#This Row],[Lending to the corporate sector (kr. billion)]]/VLOOKUP(DATE(YEAR(Kreditvækst[[#This Row],[Date]])-1,MONTH(Kreditvækst[[#This Row],[Date]])+1,1)-1,Kreditvækst[[#All],[Date]:[Lending to the corporate sector (kr. billion)]],3,FALSE)-1)*100,NA())</f>
        <v>2.7196732235583276</v>
      </c>
      <c r="G201" s="25">
        <f ca="1">IFERROR((Kreditvækst[[#This Row],[Lending to households (kr. billion)]]/VLOOKUP(DATE(YEAR(Kreditvækst[[#This Row],[Date]])-1,MONTH(Kreditvækst[[#This Row],[Date]])+1,1)-1,Kreditvækst[[#All],[Date]:[Lending to households (kr. billion)]],4,FALSE)-1)*100,NA())</f>
        <v>6.7882930018955179</v>
      </c>
    </row>
    <row r="202" spans="1:7" hidden="1" x14ac:dyDescent="0.25">
      <c r="A202" s="10">
        <v>35308</v>
      </c>
      <c r="B202" s="25"/>
      <c r="C202" s="25">
        <v>400.7008866433024</v>
      </c>
      <c r="D202" s="25">
        <v>753.6483117863994</v>
      </c>
      <c r="E202" s="25"/>
      <c r="F202" s="25">
        <f ca="1">IFERROR((Kreditvækst[[#This Row],[Lending to the corporate sector (kr. billion)]]/VLOOKUP(DATE(YEAR(Kreditvækst[[#This Row],[Date]])-1,MONTH(Kreditvækst[[#This Row],[Date]])+1,1)-1,Kreditvækst[[#All],[Date]:[Lending to the corporate sector (kr. billion)]],3,FALSE)-1)*100,NA())</f>
        <v>3.6590349155495305</v>
      </c>
      <c r="G202" s="25">
        <f ca="1">IFERROR((Kreditvækst[[#This Row],[Lending to households (kr. billion)]]/VLOOKUP(DATE(YEAR(Kreditvækst[[#This Row],[Date]])-1,MONTH(Kreditvækst[[#This Row],[Date]])+1,1)-1,Kreditvækst[[#All],[Date]:[Lending to households (kr. billion)]],4,FALSE)-1)*100,NA())</f>
        <v>8.4831465064461486</v>
      </c>
    </row>
    <row r="203" spans="1:7" x14ac:dyDescent="0.25">
      <c r="A203" s="10">
        <v>35338</v>
      </c>
      <c r="B203" s="25">
        <v>129.20755670077503</v>
      </c>
      <c r="C203" s="25">
        <v>404.16825333879456</v>
      </c>
      <c r="D203" s="25">
        <v>757.43623619497055</v>
      </c>
      <c r="E20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1.3269113505769869</v>
      </c>
      <c r="F203" s="25">
        <f ca="1">IFERROR((Kreditvækst[[#This Row],[Lending to the corporate sector (kr. billion)]]/VLOOKUP(DATE(YEAR(Kreditvækst[[#This Row],[Date]])-1,MONTH(Kreditvækst[[#This Row],[Date]])+1,1)-1,Kreditvækst[[#All],[Date]:[Lending to the corporate sector (kr. billion)]],3,FALSE)-1)*100,NA())</f>
        <v>3.4757012831745815</v>
      </c>
      <c r="G203" s="25">
        <f ca="1">IFERROR((Kreditvækst[[#This Row],[Lending to households (kr. billion)]]/VLOOKUP(DATE(YEAR(Kreditvækst[[#This Row],[Date]])-1,MONTH(Kreditvækst[[#This Row],[Date]])+1,1)-1,Kreditvækst[[#All],[Date]:[Lending to households (kr. billion)]],4,FALSE)-1)*100,NA())</f>
        <v>7.553208505540443</v>
      </c>
    </row>
    <row r="204" spans="1:7" hidden="1" x14ac:dyDescent="0.25">
      <c r="A204" s="10">
        <v>35369</v>
      </c>
      <c r="B204" s="25"/>
      <c r="C204" s="25">
        <v>395.89410057368571</v>
      </c>
      <c r="D204" s="25">
        <v>750.7413510997718</v>
      </c>
      <c r="E204" s="25"/>
      <c r="F204" s="25">
        <f ca="1">IFERROR((Kreditvækst[[#This Row],[Lending to the corporate sector (kr. billion)]]/VLOOKUP(DATE(YEAR(Kreditvækst[[#This Row],[Date]])-1,MONTH(Kreditvækst[[#This Row],[Date]])+1,1)-1,Kreditvækst[[#All],[Date]:[Lending to the corporate sector (kr. billion)]],3,FALSE)-1)*100,NA())</f>
        <v>3.1605731257741132</v>
      </c>
      <c r="G204" s="25">
        <f ca="1">IFERROR((Kreditvækst[[#This Row],[Lending to households (kr. billion)]]/VLOOKUP(DATE(YEAR(Kreditvækst[[#This Row],[Date]])-1,MONTH(Kreditvækst[[#This Row],[Date]])+1,1)-1,Kreditvækst[[#All],[Date]:[Lending to households (kr. billion)]],4,FALSE)-1)*100,NA())</f>
        <v>7.2671602616389164</v>
      </c>
    </row>
    <row r="205" spans="1:7" hidden="1" x14ac:dyDescent="0.25">
      <c r="A205" s="10">
        <v>35399</v>
      </c>
      <c r="B205" s="25"/>
      <c r="C205" s="25">
        <v>398.56587036328199</v>
      </c>
      <c r="D205" s="25">
        <v>755.33378441098137</v>
      </c>
      <c r="E205" s="25"/>
      <c r="F205" s="25">
        <f ca="1">IFERROR((Kreditvækst[[#This Row],[Lending to the corporate sector (kr. billion)]]/VLOOKUP(DATE(YEAR(Kreditvækst[[#This Row],[Date]])-1,MONTH(Kreditvækst[[#This Row],[Date]])+1,1)-1,Kreditvækst[[#All],[Date]:[Lending to the corporate sector (kr. billion)]],3,FALSE)-1)*100,NA())</f>
        <v>2.3636372374271408</v>
      </c>
      <c r="G205" s="25">
        <f ca="1">IFERROR((Kreditvækst[[#This Row],[Lending to households (kr. billion)]]/VLOOKUP(DATE(YEAR(Kreditvækst[[#This Row],[Date]])-1,MONTH(Kreditvækst[[#This Row],[Date]])+1,1)-1,Kreditvækst[[#All],[Date]:[Lending to households (kr. billion)]],4,FALSE)-1)*100,NA())</f>
        <v>6.768180151360137</v>
      </c>
    </row>
    <row r="206" spans="1:7" x14ac:dyDescent="0.25">
      <c r="A206" s="10">
        <v>35430</v>
      </c>
      <c r="B206" s="25">
        <v>128.45459770937094</v>
      </c>
      <c r="C206" s="25">
        <v>402.1249405615938</v>
      </c>
      <c r="D206" s="25">
        <v>770.67658597075501</v>
      </c>
      <c r="E20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-0.3680075321969678</v>
      </c>
      <c r="F206" s="25">
        <f ca="1">IFERROR((Kreditvækst[[#This Row],[Lending to the corporate sector (kr. billion)]]/VLOOKUP(DATE(YEAR(Kreditvækst[[#This Row],[Date]])-1,MONTH(Kreditvækst[[#This Row],[Date]])+1,1)-1,Kreditvækst[[#All],[Date]:[Lending to the corporate sector (kr. billion)]],3,FALSE)-1)*100,NA())</f>
        <v>1.6576452950629594</v>
      </c>
      <c r="G206" s="25">
        <f ca="1">IFERROR((Kreditvækst[[#This Row],[Lending to households (kr. billion)]]/VLOOKUP(DATE(YEAR(Kreditvækst[[#This Row],[Date]])-1,MONTH(Kreditvækst[[#This Row],[Date]])+1,1)-1,Kreditvækst[[#All],[Date]:[Lending to households (kr. billion)]],4,FALSE)-1)*100,NA())</f>
        <v>6.8868363503927776</v>
      </c>
    </row>
    <row r="207" spans="1:7" hidden="1" x14ac:dyDescent="0.25">
      <c r="A207" s="10">
        <v>35461</v>
      </c>
      <c r="B207" s="25"/>
      <c r="C207" s="25">
        <v>397.06500598006585</v>
      </c>
      <c r="D207" s="25">
        <v>763.23890372942662</v>
      </c>
      <c r="E207" s="25"/>
      <c r="F207" s="25">
        <f ca="1">IFERROR((Kreditvækst[[#This Row],[Lending to the corporate sector (kr. billion)]]/VLOOKUP(DATE(YEAR(Kreditvækst[[#This Row],[Date]])-1,MONTH(Kreditvækst[[#This Row],[Date]])+1,1)-1,Kreditvækst[[#All],[Date]:[Lending to the corporate sector (kr. billion)]],3,FALSE)-1)*100,NA())</f>
        <v>1.2866643433029346</v>
      </c>
      <c r="G207" s="25">
        <f ca="1">IFERROR((Kreditvækst[[#This Row],[Lending to households (kr. billion)]]/VLOOKUP(DATE(YEAR(Kreditvækst[[#This Row],[Date]])-1,MONTH(Kreditvækst[[#This Row],[Date]])+1,1)-1,Kreditvækst[[#All],[Date]:[Lending to households (kr. billion)]],4,FALSE)-1)*100,NA())</f>
        <v>6.5173949015424393</v>
      </c>
    </row>
    <row r="208" spans="1:7" hidden="1" x14ac:dyDescent="0.25">
      <c r="A208" s="10">
        <v>35489</v>
      </c>
      <c r="B208" s="25"/>
      <c r="C208" s="25">
        <v>406.5258166035261</v>
      </c>
      <c r="D208" s="25">
        <v>771.55913022462505</v>
      </c>
      <c r="E208" s="25"/>
      <c r="F208" s="25">
        <f ca="1">IFERROR((Kreditvækst[[#This Row],[Lending to the corporate sector (kr. billion)]]/VLOOKUP(DATE(YEAR(Kreditvækst[[#This Row],[Date]])-1,MONTH(Kreditvækst[[#This Row],[Date]])+1,1)-1,Kreditvækst[[#All],[Date]:[Lending to the corporate sector (kr. billion)]],3,FALSE)-1)*100,NA())</f>
        <v>2.1075061763779157</v>
      </c>
      <c r="G208" s="25">
        <f ca="1">IFERROR((Kreditvækst[[#This Row],[Lending to households (kr. billion)]]/VLOOKUP(DATE(YEAR(Kreditvækst[[#This Row],[Date]])-1,MONTH(Kreditvækst[[#This Row],[Date]])+1,1)-1,Kreditvækst[[#All],[Date]:[Lending to households (kr. billion)]],4,FALSE)-1)*100,NA())</f>
        <v>6.8687849069129392</v>
      </c>
    </row>
    <row r="209" spans="1:7" x14ac:dyDescent="0.25">
      <c r="A209" s="10">
        <v>35520</v>
      </c>
      <c r="B209" s="25">
        <v>129.29823086821011</v>
      </c>
      <c r="C209" s="25">
        <v>411.20198346973882</v>
      </c>
      <c r="D209" s="25">
        <v>782.86677790014357</v>
      </c>
      <c r="E20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-0.821352447704915</v>
      </c>
      <c r="F209" s="25">
        <f ca="1">IFERROR((Kreditvækst[[#This Row],[Lending to the corporate sector (kr. billion)]]/VLOOKUP(DATE(YEAR(Kreditvækst[[#This Row],[Date]])-1,MONTH(Kreditvækst[[#This Row],[Date]])+1,1)-1,Kreditvækst[[#All],[Date]:[Lending to the corporate sector (kr. billion)]],3,FALSE)-1)*100,NA())</f>
        <v>2.0758715981005649</v>
      </c>
      <c r="G209" s="25">
        <f ca="1">IFERROR((Kreditvækst[[#This Row],[Lending to households (kr. billion)]]/VLOOKUP(DATE(YEAR(Kreditvækst[[#This Row],[Date]])-1,MONTH(Kreditvækst[[#This Row],[Date]])+1,1)-1,Kreditvækst[[#All],[Date]:[Lending to households (kr. billion)]],4,FALSE)-1)*100,NA())</f>
        <v>6.7800747662213778</v>
      </c>
    </row>
    <row r="210" spans="1:7" hidden="1" x14ac:dyDescent="0.25">
      <c r="A210" s="10">
        <v>35550</v>
      </c>
      <c r="B210" s="25"/>
      <c r="C210" s="25">
        <v>406.31700991276159</v>
      </c>
      <c r="D210" s="25">
        <v>777.35040841591513</v>
      </c>
      <c r="E210" s="25"/>
      <c r="F210" s="25">
        <f ca="1">IFERROR((Kreditvækst[[#This Row],[Lending to the corporate sector (kr. billion)]]/VLOOKUP(DATE(YEAR(Kreditvækst[[#This Row],[Date]])-1,MONTH(Kreditvækst[[#This Row],[Date]])+1,1)-1,Kreditvækst[[#All],[Date]:[Lending to the corporate sector (kr. billion)]],3,FALSE)-1)*100,NA())</f>
        <v>2.2513003121152453</v>
      </c>
      <c r="G210" s="25">
        <f ca="1">IFERROR((Kreditvækst[[#This Row],[Lending to households (kr. billion)]]/VLOOKUP(DATE(YEAR(Kreditvækst[[#This Row],[Date]])-1,MONTH(Kreditvækst[[#This Row],[Date]])+1,1)-1,Kreditvækst[[#All],[Date]:[Lending to households (kr. billion)]],4,FALSE)-1)*100,NA())</f>
        <v>6.8940779077449887</v>
      </c>
    </row>
    <row r="211" spans="1:7" hidden="1" x14ac:dyDescent="0.25">
      <c r="A211" s="10">
        <v>35581</v>
      </c>
      <c r="B211" s="25"/>
      <c r="C211" s="25">
        <v>412.20516425116659</v>
      </c>
      <c r="D211" s="25">
        <v>785.17403155406873</v>
      </c>
      <c r="E211" s="25"/>
      <c r="F211" s="25">
        <f ca="1">IFERROR((Kreditvækst[[#This Row],[Lending to the corporate sector (kr. billion)]]/VLOOKUP(DATE(YEAR(Kreditvækst[[#This Row],[Date]])-1,MONTH(Kreditvækst[[#This Row],[Date]])+1,1)-1,Kreditvækst[[#All],[Date]:[Lending to the corporate sector (kr. billion)]],3,FALSE)-1)*100,NA())</f>
        <v>3.5025049878449677</v>
      </c>
      <c r="G211" s="25">
        <f ca="1">IFERROR((Kreditvækst[[#This Row],[Lending to households (kr. billion)]]/VLOOKUP(DATE(YEAR(Kreditvækst[[#This Row],[Date]])-1,MONTH(Kreditvækst[[#This Row],[Date]])+1,1)-1,Kreditvækst[[#All],[Date]:[Lending to households (kr. billion)]],4,FALSE)-1)*100,NA())</f>
        <v>7.2250744033833803</v>
      </c>
    </row>
    <row r="212" spans="1:7" x14ac:dyDescent="0.25">
      <c r="A212" s="10">
        <v>35611</v>
      </c>
      <c r="B212" s="25">
        <v>129.73162975315736</v>
      </c>
      <c r="C212" s="25">
        <v>415.71741287782925</v>
      </c>
      <c r="D212" s="25">
        <v>801.69138762007071</v>
      </c>
      <c r="E21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9.103189185157845E-2</v>
      </c>
      <c r="F212" s="25">
        <f ca="1">IFERROR((Kreditvækst[[#This Row],[Lending to the corporate sector (kr. billion)]]/VLOOKUP(DATE(YEAR(Kreditvækst[[#This Row],[Date]])-1,MONTH(Kreditvækst[[#This Row],[Date]])+1,1)-1,Kreditvækst[[#All],[Date]:[Lending to the corporate sector (kr. billion)]],3,FALSE)-1)*100,NA())</f>
        <v>3.7720190654329633</v>
      </c>
      <c r="G212" s="25">
        <f ca="1">IFERROR((Kreditvækst[[#This Row],[Lending to households (kr. billion)]]/VLOOKUP(DATE(YEAR(Kreditvækst[[#This Row],[Date]])-1,MONTH(Kreditvækst[[#This Row],[Date]])+1,1)-1,Kreditvækst[[#All],[Date]:[Lending to households (kr. billion)]],4,FALSE)-1)*100,NA())</f>
        <v>7.4964670184896498</v>
      </c>
    </row>
    <row r="213" spans="1:7" hidden="1" x14ac:dyDescent="0.25">
      <c r="A213" s="10">
        <v>35642</v>
      </c>
      <c r="B213" s="25"/>
      <c r="C213" s="25">
        <v>415.19730140306945</v>
      </c>
      <c r="D213" s="25">
        <v>801.29113054388381</v>
      </c>
      <c r="E213" s="25"/>
      <c r="F213" s="25">
        <f ca="1">IFERROR((Kreditvækst[[#This Row],[Lending to the corporate sector (kr. billion)]]/VLOOKUP(DATE(YEAR(Kreditvækst[[#This Row],[Date]])-1,MONTH(Kreditvækst[[#This Row],[Date]])+1,1)-1,Kreditvækst[[#All],[Date]:[Lending to the corporate sector (kr. billion)]],3,FALSE)-1)*100,NA())</f>
        <v>5.7764220139151501</v>
      </c>
      <c r="G213" s="25">
        <f ca="1">IFERROR((Kreditvækst[[#This Row],[Lending to households (kr. billion)]]/VLOOKUP(DATE(YEAR(Kreditvækst[[#This Row],[Date]])-1,MONTH(Kreditvækst[[#This Row],[Date]])+1,1)-1,Kreditvækst[[#All],[Date]:[Lending to households (kr. billion)]],4,FALSE)-1)*100,NA())</f>
        <v>8.4656320896122175</v>
      </c>
    </row>
    <row r="214" spans="1:7" hidden="1" x14ac:dyDescent="0.25">
      <c r="A214" s="10">
        <v>35673</v>
      </c>
      <c r="B214" s="25"/>
      <c r="C214" s="25">
        <v>417.08734780431939</v>
      </c>
      <c r="D214" s="25">
        <v>808.43722719834511</v>
      </c>
      <c r="E214" s="25"/>
      <c r="F214" s="25">
        <f ca="1">IFERROR((Kreditvækst[[#This Row],[Lending to the corporate sector (kr. billion)]]/VLOOKUP(DATE(YEAR(Kreditvækst[[#This Row],[Date]])-1,MONTH(Kreditvækst[[#This Row],[Date]])+1,1)-1,Kreditvækst[[#All],[Date]:[Lending to the corporate sector (kr. billion)]],3,FALSE)-1)*100,NA())</f>
        <v>4.0894496885912623</v>
      </c>
      <c r="G214" s="25">
        <f ca="1">IFERROR((Kreditvækst[[#This Row],[Lending to households (kr. billion)]]/VLOOKUP(DATE(YEAR(Kreditvækst[[#This Row],[Date]])-1,MONTH(Kreditvækst[[#This Row],[Date]])+1,1)-1,Kreditvækst[[#All],[Date]:[Lending to households (kr. billion)]],4,FALSE)-1)*100,NA())</f>
        <v>7.2698252693059962</v>
      </c>
    </row>
    <row r="215" spans="1:7" x14ac:dyDescent="0.25">
      <c r="A215" s="10">
        <v>35703</v>
      </c>
      <c r="B215" s="25">
        <v>130.95408757168585</v>
      </c>
      <c r="C215" s="25">
        <v>421.04566715812479</v>
      </c>
      <c r="D215" s="25">
        <v>822.56037487396316</v>
      </c>
      <c r="E21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1.3517250194239994</v>
      </c>
      <c r="F215" s="25">
        <f ca="1">IFERROR((Kreditvækst[[#This Row],[Lending to the corporate sector (kr. billion)]]/VLOOKUP(DATE(YEAR(Kreditvækst[[#This Row],[Date]])-1,MONTH(Kreditvækst[[#This Row],[Date]])+1,1)-1,Kreditvækst[[#All],[Date]:[Lending to the corporate sector (kr. billion)]],3,FALSE)-1)*100,NA())</f>
        <v>4.1758385721559099</v>
      </c>
      <c r="G215" s="25">
        <f ca="1">IFERROR((Kreditvækst[[#This Row],[Lending to households (kr. billion)]]/VLOOKUP(DATE(YEAR(Kreditvækst[[#This Row],[Date]])-1,MONTH(Kreditvækst[[#This Row],[Date]])+1,1)-1,Kreditvækst[[#All],[Date]:[Lending to households (kr. billion)]],4,FALSE)-1)*100,NA())</f>
        <v>8.5979697784394293</v>
      </c>
    </row>
    <row r="216" spans="1:7" hidden="1" x14ac:dyDescent="0.25">
      <c r="A216" s="10">
        <v>35734</v>
      </c>
      <c r="B216" s="25"/>
      <c r="C216" s="25">
        <v>414.39157423783047</v>
      </c>
      <c r="D216" s="25">
        <v>817.42700706783887</v>
      </c>
      <c r="E216" s="25"/>
      <c r="F216" s="25">
        <f ca="1">IFERROR((Kreditvækst[[#This Row],[Lending to the corporate sector (kr. billion)]]/VLOOKUP(DATE(YEAR(Kreditvækst[[#This Row],[Date]])-1,MONTH(Kreditvækst[[#This Row],[Date]])+1,1)-1,Kreditvækst[[#All],[Date]:[Lending to the corporate sector (kr. billion)]],3,FALSE)-1)*100,NA())</f>
        <v>4.6723286953102461</v>
      </c>
      <c r="G216" s="25">
        <f ca="1">IFERROR((Kreditvækst[[#This Row],[Lending to households (kr. billion)]]/VLOOKUP(DATE(YEAR(Kreditvækst[[#This Row],[Date]])-1,MONTH(Kreditvækst[[#This Row],[Date]])+1,1)-1,Kreditvækst[[#All],[Date]:[Lending to households (kr. billion)]],4,FALSE)-1)*100,NA())</f>
        <v>8.8826405885833015</v>
      </c>
    </row>
    <row r="217" spans="1:7" hidden="1" x14ac:dyDescent="0.25">
      <c r="A217" s="10">
        <v>35764</v>
      </c>
      <c r="B217" s="25"/>
      <c r="C217" s="25">
        <v>419.87866734789543</v>
      </c>
      <c r="D217" s="25">
        <v>825.01566942792351</v>
      </c>
      <c r="E217" s="25"/>
      <c r="F217" s="25">
        <f ca="1">IFERROR((Kreditvækst[[#This Row],[Lending to the corporate sector (kr. billion)]]/VLOOKUP(DATE(YEAR(Kreditvækst[[#This Row],[Date]])-1,MONTH(Kreditvækst[[#This Row],[Date]])+1,1)-1,Kreditvækst[[#All],[Date]:[Lending to the corporate sector (kr. billion)]],3,FALSE)-1)*100,NA())</f>
        <v>5.3473713053221017</v>
      </c>
      <c r="G217" s="25">
        <f ca="1">IFERROR((Kreditvækst[[#This Row],[Lending to households (kr. billion)]]/VLOOKUP(DATE(YEAR(Kreditvækst[[#This Row],[Date]])-1,MONTH(Kreditvækst[[#This Row],[Date]])+1,1)-1,Kreditvækst[[#All],[Date]:[Lending to households (kr. billion)]],4,FALSE)-1)*100,NA())</f>
        <v>9.2253102476120397</v>
      </c>
    </row>
    <row r="218" spans="1:7" x14ac:dyDescent="0.25">
      <c r="A218" s="10">
        <v>35795</v>
      </c>
      <c r="B218" s="25">
        <v>131.24854374676283</v>
      </c>
      <c r="C218" s="25">
        <v>424.39818657136681</v>
      </c>
      <c r="D218" s="25">
        <v>841.25725216471358</v>
      </c>
      <c r="E21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2.175045570352574</v>
      </c>
      <c r="F218" s="25">
        <f ca="1">IFERROR((Kreditvækst[[#This Row],[Lending to the corporate sector (kr. billion)]]/VLOOKUP(DATE(YEAR(Kreditvækst[[#This Row],[Date]])-1,MONTH(Kreditvækst[[#This Row],[Date]])+1,1)-1,Kreditvækst[[#All],[Date]:[Lending to the corporate sector (kr. billion)]],3,FALSE)-1)*100,NA())</f>
        <v>5.5388869883740588</v>
      </c>
      <c r="G218" s="25">
        <f ca="1">IFERROR((Kreditvækst[[#This Row],[Lending to households (kr. billion)]]/VLOOKUP(DATE(YEAR(Kreditvækst[[#This Row],[Date]])-1,MONTH(Kreditvækst[[#This Row],[Date]])+1,1)-1,Kreditvækst[[#All],[Date]:[Lending to households (kr. billion)]],4,FALSE)-1)*100,NA())</f>
        <v>9.1582730653551927</v>
      </c>
    </row>
    <row r="219" spans="1:7" hidden="1" x14ac:dyDescent="0.25">
      <c r="A219" s="10">
        <v>35826</v>
      </c>
      <c r="B219" s="25"/>
      <c r="C219" s="25">
        <v>421.89411929605257</v>
      </c>
      <c r="D219" s="25">
        <v>841.43264264164134</v>
      </c>
      <c r="E219" s="25"/>
      <c r="F219" s="25">
        <f ca="1">IFERROR((Kreditvækst[[#This Row],[Lending to the corporate sector (kr. billion)]]/VLOOKUP(DATE(YEAR(Kreditvækst[[#This Row],[Date]])-1,MONTH(Kreditvækst[[#This Row],[Date]])+1,1)-1,Kreditvækst[[#All],[Date]:[Lending to the corporate sector (kr. billion)]],3,FALSE)-1)*100,NA())</f>
        <v>6.2531608029021912</v>
      </c>
      <c r="G219" s="25">
        <f ca="1">IFERROR((Kreditvækst[[#This Row],[Lending to households (kr. billion)]]/VLOOKUP(DATE(YEAR(Kreditvækst[[#This Row],[Date]])-1,MONTH(Kreditvækst[[#This Row],[Date]])+1,1)-1,Kreditvækst[[#All],[Date]:[Lending to households (kr. billion)]],4,FALSE)-1)*100,NA())</f>
        <v>10.244988630707287</v>
      </c>
    </row>
    <row r="220" spans="1:7" hidden="1" x14ac:dyDescent="0.25">
      <c r="A220" s="10">
        <v>35854</v>
      </c>
      <c r="B220" s="25"/>
      <c r="C220" s="25">
        <v>431.04498618687427</v>
      </c>
      <c r="D220" s="25">
        <v>851.85186423864445</v>
      </c>
      <c r="E220" s="25"/>
      <c r="F220" s="25">
        <f ca="1">IFERROR((Kreditvækst[[#This Row],[Lending to the corporate sector (kr. billion)]]/VLOOKUP(DATE(YEAR(Kreditvækst[[#This Row],[Date]])-1,MONTH(Kreditvækst[[#This Row],[Date]])+1,1)-1,Kreditvækst[[#All],[Date]:[Lending to the corporate sector (kr. billion)]],3,FALSE)-1)*100,NA())</f>
        <v>6.0313929846332659</v>
      </c>
      <c r="G220" s="25">
        <f ca="1">IFERROR((Kreditvækst[[#This Row],[Lending to households (kr. billion)]]/VLOOKUP(DATE(YEAR(Kreditvækst[[#This Row],[Date]])-1,MONTH(Kreditvækst[[#This Row],[Date]])+1,1)-1,Kreditvækst[[#All],[Date]:[Lending to households (kr. billion)]],4,FALSE)-1)*100,NA())</f>
        <v>10.406556136616985</v>
      </c>
    </row>
    <row r="221" spans="1:7" x14ac:dyDescent="0.25">
      <c r="A221" s="10">
        <v>35885</v>
      </c>
      <c r="B221" s="25">
        <v>133.13511342863379</v>
      </c>
      <c r="C221" s="25">
        <v>435.33183698488506</v>
      </c>
      <c r="D221" s="25">
        <v>865.01298848359193</v>
      </c>
      <c r="E22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2.9674671762017324</v>
      </c>
      <c r="F221" s="25">
        <f ca="1">IFERROR((Kreditvækst[[#This Row],[Lending to the corporate sector (kr. billion)]]/VLOOKUP(DATE(YEAR(Kreditvækst[[#This Row],[Date]])-1,MONTH(Kreditvækst[[#This Row],[Date]])+1,1)-1,Kreditvækst[[#All],[Date]:[Lending to the corporate sector (kr. billion)]],3,FALSE)-1)*100,NA())</f>
        <v>5.8681267321566866</v>
      </c>
      <c r="G221" s="25">
        <f ca="1">IFERROR((Kreditvækst[[#This Row],[Lending to households (kr. billion)]]/VLOOKUP(DATE(YEAR(Kreditvækst[[#This Row],[Date]])-1,MONTH(Kreditvækst[[#This Row],[Date]])+1,1)-1,Kreditvækst[[#All],[Date]:[Lending to households (kr. billion)]],4,FALSE)-1)*100,NA())</f>
        <v>10.492999946144899</v>
      </c>
    </row>
    <row r="222" spans="1:7" hidden="1" x14ac:dyDescent="0.25">
      <c r="A222" s="10">
        <v>35915</v>
      </c>
      <c r="B222" s="25"/>
      <c r="C222" s="25">
        <v>437.40896031649675</v>
      </c>
      <c r="D222" s="25">
        <v>865.90629838906273</v>
      </c>
      <c r="E222" s="25"/>
      <c r="F222" s="25">
        <f ca="1">IFERROR((Kreditvækst[[#This Row],[Lending to the corporate sector (kr. billion)]]/VLOOKUP(DATE(YEAR(Kreditvækst[[#This Row],[Date]])-1,MONTH(Kreditvækst[[#This Row],[Date]])+1,1)-1,Kreditvækst[[#All],[Date]:[Lending to the corporate sector (kr. billion)]],3,FALSE)-1)*100,NA())</f>
        <v>7.6521409749522373</v>
      </c>
      <c r="G222" s="25">
        <f ca="1">IFERROR((Kreditvækst[[#This Row],[Lending to households (kr. billion)]]/VLOOKUP(DATE(YEAR(Kreditvækst[[#This Row],[Date]])-1,MONTH(Kreditvækst[[#This Row],[Date]])+1,1)-1,Kreditvækst[[#All],[Date]:[Lending to households (kr. billion)]],4,FALSE)-1)*100,NA())</f>
        <v>11.392016909543635</v>
      </c>
    </row>
    <row r="223" spans="1:7" hidden="1" x14ac:dyDescent="0.25">
      <c r="A223" s="10">
        <v>35946</v>
      </c>
      <c r="B223" s="25"/>
      <c r="C223" s="25">
        <v>441.35421591651004</v>
      </c>
      <c r="D223" s="25">
        <v>874.39469217687588</v>
      </c>
      <c r="E223" s="25"/>
      <c r="F223" s="25">
        <f ca="1">IFERROR((Kreditvækst[[#This Row],[Lending to the corporate sector (kr. billion)]]/VLOOKUP(DATE(YEAR(Kreditvækst[[#This Row],[Date]])-1,MONTH(Kreditvækst[[#This Row],[Date]])+1,1)-1,Kreditvækst[[#All],[Date]:[Lending to the corporate sector (kr. billion)]],3,FALSE)-1)*100,NA())</f>
        <v>7.0714911391993596</v>
      </c>
      <c r="G223" s="25">
        <f ca="1">IFERROR((Kreditvækst[[#This Row],[Lending to households (kr. billion)]]/VLOOKUP(DATE(YEAR(Kreditvækst[[#This Row],[Date]])-1,MONTH(Kreditvækst[[#This Row],[Date]])+1,1)-1,Kreditvækst[[#All],[Date]:[Lending to households (kr. billion)]],4,FALSE)-1)*100,NA())</f>
        <v>11.363170079149931</v>
      </c>
    </row>
    <row r="224" spans="1:7" x14ac:dyDescent="0.25">
      <c r="A224" s="10">
        <v>35976</v>
      </c>
      <c r="B224" s="25">
        <v>136.38155513896589</v>
      </c>
      <c r="C224" s="25">
        <v>444.01322608847209</v>
      </c>
      <c r="D224" s="25">
        <v>892.10878399346052</v>
      </c>
      <c r="E22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5.1259090774250282</v>
      </c>
      <c r="F224" s="25">
        <f ca="1">IFERROR((Kreditvækst[[#This Row],[Lending to the corporate sector (kr. billion)]]/VLOOKUP(DATE(YEAR(Kreditvækst[[#This Row],[Date]])-1,MONTH(Kreditvækst[[#This Row],[Date]])+1,1)-1,Kreditvækst[[#All],[Date]:[Lending to the corporate sector (kr. billion)]],3,FALSE)-1)*100,NA())</f>
        <v>6.8065018048590664</v>
      </c>
      <c r="G224" s="25">
        <f ca="1">IFERROR((Kreditvækst[[#This Row],[Lending to households (kr. billion)]]/VLOOKUP(DATE(YEAR(Kreditvækst[[#This Row],[Date]])-1,MONTH(Kreditvækst[[#This Row],[Date]])+1,1)-1,Kreditvækst[[#All],[Date]:[Lending to households (kr. billion)]],4,FALSE)-1)*100,NA())</f>
        <v>11.278329513031959</v>
      </c>
    </row>
    <row r="225" spans="1:7" hidden="1" x14ac:dyDescent="0.25">
      <c r="A225" s="10">
        <v>36007</v>
      </c>
      <c r="B225" s="25"/>
      <c r="C225" s="25">
        <v>437.60159037582696</v>
      </c>
      <c r="D225" s="25">
        <v>889.16206696656241</v>
      </c>
      <c r="E225" s="25"/>
      <c r="F225" s="25">
        <f ca="1">IFERROR((Kreditvækst[[#This Row],[Lending to the corporate sector (kr. billion)]]/VLOOKUP(DATE(YEAR(Kreditvækst[[#This Row],[Date]])-1,MONTH(Kreditvækst[[#This Row],[Date]])+1,1)-1,Kreditvækst[[#All],[Date]:[Lending to the corporate sector (kr. billion)]],3,FALSE)-1)*100,NA())</f>
        <v>5.3960584274143963</v>
      </c>
      <c r="G225" s="25">
        <f ca="1">IFERROR((Kreditvækst[[#This Row],[Lending to households (kr. billion)]]/VLOOKUP(DATE(YEAR(Kreditvækst[[#This Row],[Date]])-1,MONTH(Kreditvækst[[#This Row],[Date]])+1,1)-1,Kreditvækst[[#All],[Date]:[Lending to households (kr. billion)]],4,FALSE)-1)*100,NA())</f>
        <v>10.966168608784589</v>
      </c>
    </row>
    <row r="226" spans="1:7" hidden="1" x14ac:dyDescent="0.25">
      <c r="A226" s="10">
        <v>36038</v>
      </c>
      <c r="B226" s="25"/>
      <c r="C226" s="25">
        <v>446.12048620925157</v>
      </c>
      <c r="D226" s="25">
        <v>899.56535521352998</v>
      </c>
      <c r="E226" s="25"/>
      <c r="F226" s="25">
        <f ca="1">IFERROR((Kreditvækst[[#This Row],[Lending to the corporate sector (kr. billion)]]/VLOOKUP(DATE(YEAR(Kreditvækst[[#This Row],[Date]])-1,MONTH(Kreditvækst[[#This Row],[Date]])+1,1)-1,Kreditvækst[[#All],[Date]:[Lending to the corporate sector (kr. billion)]],3,FALSE)-1)*100,NA())</f>
        <v>6.9609252253207465</v>
      </c>
      <c r="G226" s="25">
        <f ca="1">IFERROR((Kreditvækst[[#This Row],[Lending to households (kr. billion)]]/VLOOKUP(DATE(YEAR(Kreditvækst[[#This Row],[Date]])-1,MONTH(Kreditvækst[[#This Row],[Date]])+1,1)-1,Kreditvækst[[#All],[Date]:[Lending to households (kr. billion)]],4,FALSE)-1)*100,NA())</f>
        <v>11.272134056838423</v>
      </c>
    </row>
    <row r="227" spans="1:7" x14ac:dyDescent="0.25">
      <c r="A227" s="10">
        <v>36068</v>
      </c>
      <c r="B227" s="25">
        <v>138.16834143057147</v>
      </c>
      <c r="C227" s="25">
        <v>453.63609360927302</v>
      </c>
      <c r="D227" s="25">
        <v>914.3028360753068</v>
      </c>
      <c r="E22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5.5089947879148449</v>
      </c>
      <c r="F227" s="25">
        <f ca="1">IFERROR((Kreditvækst[[#This Row],[Lending to the corporate sector (kr. billion)]]/VLOOKUP(DATE(YEAR(Kreditvækst[[#This Row],[Date]])-1,MONTH(Kreditvækst[[#This Row],[Date]])+1,1)-1,Kreditvækst[[#All],[Date]:[Lending to the corporate sector (kr. billion)]],3,FALSE)-1)*100,NA())</f>
        <v>7.7403543114739737</v>
      </c>
      <c r="G227" s="25">
        <f ca="1">IFERROR((Kreditvækst[[#This Row],[Lending to households (kr. billion)]]/VLOOKUP(DATE(YEAR(Kreditvækst[[#This Row],[Date]])-1,MONTH(Kreditvækst[[#This Row],[Date]])+1,1)-1,Kreditvækst[[#All],[Date]:[Lending to households (kr. billion)]],4,FALSE)-1)*100,NA())</f>
        <v>11.153279929804661</v>
      </c>
    </row>
    <row r="228" spans="1:7" hidden="1" x14ac:dyDescent="0.25">
      <c r="A228" s="10">
        <v>36099</v>
      </c>
      <c r="B228" s="25"/>
      <c r="C228" s="25">
        <v>447.39581136580864</v>
      </c>
      <c r="D228" s="25">
        <v>906.97701863280327</v>
      </c>
      <c r="E228" s="25"/>
      <c r="F228" s="25">
        <f ca="1">IFERROR((Kreditvækst[[#This Row],[Lending to the corporate sector (kr. billion)]]/VLOOKUP(DATE(YEAR(Kreditvækst[[#This Row],[Date]])-1,MONTH(Kreditvækst[[#This Row],[Date]])+1,1)-1,Kreditvækst[[#All],[Date]:[Lending to the corporate sector (kr. billion)]],3,FALSE)-1)*100,NA())</f>
        <v>7.9645048740870861</v>
      </c>
      <c r="G228" s="25">
        <f ca="1">IFERROR((Kreditvækst[[#This Row],[Lending to households (kr. billion)]]/VLOOKUP(DATE(YEAR(Kreditvækst[[#This Row],[Date]])-1,MONTH(Kreditvækst[[#This Row],[Date]])+1,1)-1,Kreditvækst[[#All],[Date]:[Lending to households (kr. billion)]],4,FALSE)-1)*100,NA())</f>
        <v>10.955108014620873</v>
      </c>
    </row>
    <row r="229" spans="1:7" hidden="1" x14ac:dyDescent="0.25">
      <c r="A229" s="10">
        <v>36129</v>
      </c>
      <c r="B229" s="25"/>
      <c r="C229" s="25">
        <v>454.25814839760756</v>
      </c>
      <c r="D229" s="25">
        <v>915.32010239444014</v>
      </c>
      <c r="E229" s="25"/>
      <c r="F229" s="25">
        <f ca="1">IFERROR((Kreditvækst[[#This Row],[Lending to the corporate sector (kr. billion)]]/VLOOKUP(DATE(YEAR(Kreditvækst[[#This Row],[Date]])-1,MONTH(Kreditvækst[[#This Row],[Date]])+1,1)-1,Kreditvækst[[#All],[Date]:[Lending to the corporate sector (kr. billion)]],3,FALSE)-1)*100,NA())</f>
        <v>8.1879561223877637</v>
      </c>
      <c r="G229" s="25">
        <f ca="1">IFERROR((Kreditvækst[[#This Row],[Lending to households (kr. billion)]]/VLOOKUP(DATE(YEAR(Kreditvækst[[#This Row],[Date]])-1,MONTH(Kreditvækst[[#This Row],[Date]])+1,1)-1,Kreditvækst[[#All],[Date]:[Lending to households (kr. billion)]],4,FALSE)-1)*100,NA())</f>
        <v>10.94578397876187</v>
      </c>
    </row>
    <row r="230" spans="1:7" x14ac:dyDescent="0.25">
      <c r="A230" s="10">
        <v>36160</v>
      </c>
      <c r="B230" s="25">
        <v>138.94256368461879</v>
      </c>
      <c r="C230" s="25">
        <v>460.28882494557979</v>
      </c>
      <c r="D230" s="25">
        <v>928.1251349811555</v>
      </c>
      <c r="E23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5.8621754712198326</v>
      </c>
      <c r="F230" s="25">
        <f ca="1">IFERROR((Kreditvækst[[#This Row],[Lending to the corporate sector (kr. billion)]]/VLOOKUP(DATE(YEAR(Kreditvækst[[#This Row],[Date]])-1,MONTH(Kreditvækst[[#This Row],[Date]])+1,1)-1,Kreditvækst[[#All],[Date]:[Lending to the corporate sector (kr. billion)]],3,FALSE)-1)*100,NA())</f>
        <v>8.4568312282780269</v>
      </c>
      <c r="G230" s="25">
        <f ca="1">IFERROR((Kreditvækst[[#This Row],[Lending to households (kr. billion)]]/VLOOKUP(DATE(YEAR(Kreditvækst[[#This Row],[Date]])-1,MONTH(Kreditvækst[[#This Row],[Date]])+1,1)-1,Kreditvækst[[#All],[Date]:[Lending to households (kr. billion)]],4,FALSE)-1)*100,NA())</f>
        <v>10.325959460428358</v>
      </c>
    </row>
    <row r="231" spans="1:7" hidden="1" x14ac:dyDescent="0.25">
      <c r="A231" s="10">
        <v>36191</v>
      </c>
      <c r="B231" s="25"/>
      <c r="C231" s="25">
        <v>459.99623347508316</v>
      </c>
      <c r="D231" s="25">
        <v>928.23537207293691</v>
      </c>
      <c r="E231" s="25"/>
      <c r="F231" s="25">
        <f ca="1">IFERROR((Kreditvækst[[#This Row],[Lending to the corporate sector (kr. billion)]]/VLOOKUP(DATE(YEAR(Kreditvækst[[#This Row],[Date]])-1,MONTH(Kreditvækst[[#This Row],[Date]])+1,1)-1,Kreditvækst[[#All],[Date]:[Lending to the corporate sector (kr. billion)]],3,FALSE)-1)*100,NA())</f>
        <v>9.0312029574163066</v>
      </c>
      <c r="G231" s="25">
        <f ca="1">IFERROR((Kreditvækst[[#This Row],[Lending to households (kr. billion)]]/VLOOKUP(DATE(YEAR(Kreditvækst[[#This Row],[Date]])-1,MONTH(Kreditvækst[[#This Row],[Date]])+1,1)-1,Kreditvækst[[#All],[Date]:[Lending to households (kr. billion)]],4,FALSE)-1)*100,NA())</f>
        <v>10.316063940517228</v>
      </c>
    </row>
    <row r="232" spans="1:7" hidden="1" x14ac:dyDescent="0.25">
      <c r="A232" s="10">
        <v>36219</v>
      </c>
      <c r="B232" s="25"/>
      <c r="C232" s="25">
        <v>465.61496803302401</v>
      </c>
      <c r="D232" s="25">
        <v>939.00914288158174</v>
      </c>
      <c r="E232" s="25"/>
      <c r="F232" s="25">
        <f ca="1">IFERROR((Kreditvækst[[#This Row],[Lending to the corporate sector (kr. billion)]]/VLOOKUP(DATE(YEAR(Kreditvækst[[#This Row],[Date]])-1,MONTH(Kreditvækst[[#This Row],[Date]])+1,1)-1,Kreditvækst[[#All],[Date]:[Lending to the corporate sector (kr. billion)]],3,FALSE)-1)*100,NA())</f>
        <v>8.020040356335878</v>
      </c>
      <c r="G232" s="25">
        <f ca="1">IFERROR((Kreditvækst[[#This Row],[Lending to households (kr. billion)]]/VLOOKUP(DATE(YEAR(Kreditvækst[[#This Row],[Date]])-1,MONTH(Kreditvækst[[#This Row],[Date]])+1,1)-1,Kreditvækst[[#All],[Date]:[Lending to households (kr. billion)]],4,FALSE)-1)*100,NA())</f>
        <v>10.231506474524821</v>
      </c>
    </row>
    <row r="233" spans="1:7" x14ac:dyDescent="0.25">
      <c r="A233" s="10">
        <v>36250</v>
      </c>
      <c r="B233" s="25">
        <v>142.39322866904257</v>
      </c>
      <c r="C233" s="25">
        <v>470.85306979047175</v>
      </c>
      <c r="D233" s="25">
        <v>952.48877974402626</v>
      </c>
      <c r="E23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6.9539244771602116</v>
      </c>
      <c r="F233" s="25">
        <f ca="1">IFERROR((Kreditvækst[[#This Row],[Lending to the corporate sector (kr. billion)]]/VLOOKUP(DATE(YEAR(Kreditvækst[[#This Row],[Date]])-1,MONTH(Kreditvækst[[#This Row],[Date]])+1,1)-1,Kreditvækst[[#All],[Date]:[Lending to the corporate sector (kr. billion)]],3,FALSE)-1)*100,NA())</f>
        <v>8.1595761641526821</v>
      </c>
      <c r="G233" s="25">
        <f ca="1">IFERROR((Kreditvækst[[#This Row],[Lending to households (kr. billion)]]/VLOOKUP(DATE(YEAR(Kreditvækst[[#This Row],[Date]])-1,MONTH(Kreditvækst[[#This Row],[Date]])+1,1)-1,Kreditvækst[[#All],[Date]:[Lending to households (kr. billion)]],4,FALSE)-1)*100,NA())</f>
        <v>10.112656390718877</v>
      </c>
    </row>
    <row r="234" spans="1:7" hidden="1" x14ac:dyDescent="0.25">
      <c r="A234" s="10">
        <v>36280</v>
      </c>
      <c r="B234" s="25"/>
      <c r="C234" s="25">
        <v>474.34308186764406</v>
      </c>
      <c r="D234" s="25">
        <v>951.37849652513648</v>
      </c>
      <c r="E234" s="25"/>
      <c r="F234" s="25">
        <f ca="1">IFERROR((Kreditvækst[[#This Row],[Lending to the corporate sector (kr. billion)]]/VLOOKUP(DATE(YEAR(Kreditvækst[[#This Row],[Date]])-1,MONTH(Kreditvækst[[#This Row],[Date]])+1,1)-1,Kreditvækst[[#All],[Date]:[Lending to the corporate sector (kr. billion)]],3,FALSE)-1)*100,NA())</f>
        <v>8.4438420110147803</v>
      </c>
      <c r="G234" s="25">
        <f ca="1">IFERROR((Kreditvækst[[#This Row],[Lending to households (kr. billion)]]/VLOOKUP(DATE(YEAR(Kreditvækst[[#This Row],[Date]])-1,MONTH(Kreditvækst[[#This Row],[Date]])+1,1)-1,Kreditvækst[[#All],[Date]:[Lending to households (kr. billion)]],4,FALSE)-1)*100,NA())</f>
        <v>9.8708368671167612</v>
      </c>
    </row>
    <row r="235" spans="1:7" hidden="1" x14ac:dyDescent="0.25">
      <c r="A235" s="10">
        <v>36311</v>
      </c>
      <c r="B235" s="25"/>
      <c r="C235" s="25">
        <v>484.16392500195991</v>
      </c>
      <c r="D235" s="25">
        <v>956.42489207304038</v>
      </c>
      <c r="E235" s="25"/>
      <c r="F235" s="25">
        <f ca="1">IFERROR((Kreditvækst[[#This Row],[Lending to the corporate sector (kr. billion)]]/VLOOKUP(DATE(YEAR(Kreditvækst[[#This Row],[Date]])-1,MONTH(Kreditvækst[[#This Row],[Date]])+1,1)-1,Kreditvækst[[#All],[Date]:[Lending to the corporate sector (kr. billion)]],3,FALSE)-1)*100,NA())</f>
        <v>9.6996261826913344</v>
      </c>
      <c r="G235" s="25">
        <f ca="1">IFERROR((Kreditvækst[[#This Row],[Lending to households (kr. billion)]]/VLOOKUP(DATE(YEAR(Kreditvækst[[#This Row],[Date]])-1,MONTH(Kreditvækst[[#This Row],[Date]])+1,1)-1,Kreditvækst[[#All],[Date]:[Lending to households (kr. billion)]],4,FALSE)-1)*100,NA())</f>
        <v>9.3813698356223654</v>
      </c>
    </row>
    <row r="236" spans="1:7" x14ac:dyDescent="0.25">
      <c r="A236" s="10">
        <v>36341</v>
      </c>
      <c r="B236" s="25">
        <v>143.52641579534128</v>
      </c>
      <c r="C236" s="25">
        <v>491.43440975894953</v>
      </c>
      <c r="D236" s="25">
        <v>969.10903106930164</v>
      </c>
      <c r="E23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5.2388760702245518</v>
      </c>
      <c r="F236" s="25">
        <f ca="1">IFERROR((Kreditvækst[[#This Row],[Lending to the corporate sector (kr. billion)]]/VLOOKUP(DATE(YEAR(Kreditvækst[[#This Row],[Date]])-1,MONTH(Kreditvækst[[#This Row],[Date]])+1,1)-1,Kreditvækst[[#All],[Date]:[Lending to the corporate sector (kr. billion)]],3,FALSE)-1)*100,NA())</f>
        <v>10.680128627751383</v>
      </c>
      <c r="G236" s="25">
        <f ca="1">IFERROR((Kreditvækst[[#This Row],[Lending to households (kr. billion)]]/VLOOKUP(DATE(YEAR(Kreditvækst[[#This Row],[Date]])-1,MONTH(Kreditvækst[[#This Row],[Date]])+1,1)-1,Kreditvækst[[#All],[Date]:[Lending to households (kr. billion)]],4,FALSE)-1)*100,NA())</f>
        <v>8.6312620677441387</v>
      </c>
    </row>
    <row r="237" spans="1:7" hidden="1" x14ac:dyDescent="0.25">
      <c r="A237" s="10">
        <v>36372</v>
      </c>
      <c r="B237" s="25"/>
      <c r="C237" s="25">
        <v>486.46289586715437</v>
      </c>
      <c r="D237" s="25">
        <v>963.93488107214534</v>
      </c>
      <c r="E237" s="25"/>
      <c r="F237" s="25">
        <f ca="1">IFERROR((Kreditvækst[[#This Row],[Lending to the corporate sector (kr. billion)]]/VLOOKUP(DATE(YEAR(Kreditvækst[[#This Row],[Date]])-1,MONTH(Kreditvækst[[#This Row],[Date]])+1,1)-1,Kreditvækst[[#All],[Date]:[Lending to the corporate sector (kr. billion)]],3,FALSE)-1)*100,NA())</f>
        <v>11.16570564777053</v>
      </c>
      <c r="G237" s="25">
        <f ca="1">IFERROR((Kreditvækst[[#This Row],[Lending to households (kr. billion)]]/VLOOKUP(DATE(YEAR(Kreditvækst[[#This Row],[Date]])-1,MONTH(Kreditvækst[[#This Row],[Date]])+1,1)-1,Kreditvækst[[#All],[Date]:[Lending to households (kr. billion)]],4,FALSE)-1)*100,NA())</f>
        <v>8.4093571783460774</v>
      </c>
    </row>
    <row r="238" spans="1:7" hidden="1" x14ac:dyDescent="0.25">
      <c r="A238" s="10">
        <v>36403</v>
      </c>
      <c r="B238" s="25"/>
      <c r="C238" s="25">
        <v>488.2760361223751</v>
      </c>
      <c r="D238" s="25">
        <v>975.62510616244936</v>
      </c>
      <c r="E238" s="25"/>
      <c r="F238" s="25">
        <f ca="1">IFERROR((Kreditvækst[[#This Row],[Lending to the corporate sector (kr. billion)]]/VLOOKUP(DATE(YEAR(Kreditvækst[[#This Row],[Date]])-1,MONTH(Kreditvækst[[#This Row],[Date]])+1,1)-1,Kreditvækst[[#All],[Date]:[Lending to the corporate sector (kr. billion)]],3,FALSE)-1)*100,NA())</f>
        <v>9.4493642897516708</v>
      </c>
      <c r="G238" s="25">
        <f ca="1">IFERROR((Kreditvækst[[#This Row],[Lending to households (kr. billion)]]/VLOOKUP(DATE(YEAR(Kreditvækst[[#This Row],[Date]])-1,MONTH(Kreditvækst[[#This Row],[Date]])+1,1)-1,Kreditvækst[[#All],[Date]:[Lending to households (kr. billion)]],4,FALSE)-1)*100,NA())</f>
        <v>8.4551667656059379</v>
      </c>
    </row>
    <row r="239" spans="1:7" x14ac:dyDescent="0.25">
      <c r="A239" s="10">
        <v>36433</v>
      </c>
      <c r="B239" s="25">
        <v>142.40300204803771</v>
      </c>
      <c r="C239" s="25">
        <v>493.51670129490469</v>
      </c>
      <c r="D239" s="25">
        <v>983.14740657953587</v>
      </c>
      <c r="E23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3.0648559385031859</v>
      </c>
      <c r="F239" s="25">
        <f ca="1">IFERROR((Kreditvækst[[#This Row],[Lending to the corporate sector (kr. billion)]]/VLOOKUP(DATE(YEAR(Kreditvækst[[#This Row],[Date]])-1,MONTH(Kreditvækst[[#This Row],[Date]])+1,1)-1,Kreditvækst[[#All],[Date]:[Lending to the corporate sector (kr. billion)]],3,FALSE)-1)*100,NA())</f>
        <v>8.7913215565209804</v>
      </c>
      <c r="G239" s="25">
        <f ca="1">IFERROR((Kreditvækst[[#This Row],[Lending to households (kr. billion)]]/VLOOKUP(DATE(YEAR(Kreditvækst[[#This Row],[Date]])-1,MONTH(Kreditvækst[[#This Row],[Date]])+1,1)-1,Kreditvækst[[#All],[Date]:[Lending to households (kr. billion)]],4,FALSE)-1)*100,NA())</f>
        <v>7.5297338898945076</v>
      </c>
    </row>
    <row r="240" spans="1:7" hidden="1" x14ac:dyDescent="0.25">
      <c r="A240" s="10">
        <v>36464</v>
      </c>
      <c r="B240" s="25"/>
      <c r="C240" s="25">
        <v>492.20381135632886</v>
      </c>
      <c r="D240" s="25">
        <v>974.57139363180079</v>
      </c>
      <c r="E240" s="25"/>
      <c r="F240" s="25">
        <f ca="1">IFERROR((Kreditvækst[[#This Row],[Lending to the corporate sector (kr. billion)]]/VLOOKUP(DATE(YEAR(Kreditvækst[[#This Row],[Date]])-1,MONTH(Kreditvækst[[#This Row],[Date]])+1,1)-1,Kreditvækst[[#All],[Date]:[Lending to the corporate sector (kr. billion)]],3,FALSE)-1)*100,NA())</f>
        <v>10.015292689873533</v>
      </c>
      <c r="G240" s="25">
        <f ca="1">IFERROR((Kreditvækst[[#This Row],[Lending to households (kr. billion)]]/VLOOKUP(DATE(YEAR(Kreditvækst[[#This Row],[Date]])-1,MONTH(Kreditvækst[[#This Row],[Date]])+1,1)-1,Kreditvækst[[#All],[Date]:[Lending to households (kr. billion)]],4,FALSE)-1)*100,NA())</f>
        <v>7.4527108857610047</v>
      </c>
    </row>
    <row r="241" spans="1:7" hidden="1" x14ac:dyDescent="0.25">
      <c r="A241" s="10">
        <v>36494</v>
      </c>
      <c r="B241" s="25"/>
      <c r="C241" s="25">
        <v>499.88020801850735</v>
      </c>
      <c r="D241" s="25">
        <v>978.75712202776117</v>
      </c>
      <c r="E241" s="25"/>
      <c r="F241" s="25">
        <f ca="1">IFERROR((Kreditvækst[[#This Row],[Lending to the corporate sector (kr. billion)]]/VLOOKUP(DATE(YEAR(Kreditvækst[[#This Row],[Date]])-1,MONTH(Kreditvækst[[#This Row],[Date]])+1,1)-1,Kreditvækst[[#All],[Date]:[Lending to the corporate sector (kr. billion)]],3,FALSE)-1)*100,NA())</f>
        <v>10.04320115815891</v>
      </c>
      <c r="G241" s="25">
        <f ca="1">IFERROR((Kreditvækst[[#This Row],[Lending to households (kr. billion)]]/VLOOKUP(DATE(YEAR(Kreditvækst[[#This Row],[Date]])-1,MONTH(Kreditvækst[[#This Row],[Date]])+1,1)-1,Kreditvækst[[#All],[Date]:[Lending to households (kr. billion)]],4,FALSE)-1)*100,NA())</f>
        <v>6.9305830241652489</v>
      </c>
    </row>
    <row r="242" spans="1:7" x14ac:dyDescent="0.25">
      <c r="A242" s="10">
        <v>36525</v>
      </c>
      <c r="B242" s="25">
        <v>143.77244886589534</v>
      </c>
      <c r="C242" s="25">
        <v>502.41335333874486</v>
      </c>
      <c r="D242" s="25">
        <v>990.95722832540605</v>
      </c>
      <c r="E24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3.4761739334533637</v>
      </c>
      <c r="F242" s="25">
        <f ca="1">IFERROR((Kreditvækst[[#This Row],[Lending to the corporate sector (kr. billion)]]/VLOOKUP(DATE(YEAR(Kreditvækst[[#This Row],[Date]])-1,MONTH(Kreditvækst[[#This Row],[Date]])+1,1)-1,Kreditvækst[[#All],[Date]:[Lending to the corporate sector (kr. billion)]],3,FALSE)-1)*100,NA())</f>
        <v>9.1517599624856061</v>
      </c>
      <c r="G242" s="25">
        <f ca="1">IFERROR((Kreditvækst[[#This Row],[Lending to households (kr. billion)]]/VLOOKUP(DATE(YEAR(Kreditvækst[[#This Row],[Date]])-1,MONTH(Kreditvækst[[#This Row],[Date]])+1,1)-1,Kreditvækst[[#All],[Date]:[Lending to households (kr. billion)]],4,FALSE)-1)*100,NA())</f>
        <v>6.7697868505119496</v>
      </c>
    </row>
    <row r="243" spans="1:7" hidden="1" x14ac:dyDescent="0.25">
      <c r="A243" s="10">
        <v>36556</v>
      </c>
      <c r="B243" s="25"/>
      <c r="C243" s="25">
        <v>493.47129701307063</v>
      </c>
      <c r="D243" s="25">
        <v>996.02940858527609</v>
      </c>
      <c r="E243" s="25"/>
      <c r="F243" s="25">
        <f ca="1">IFERROR((Kreditvækst[[#This Row],[Lending to the corporate sector (kr. billion)]]/VLOOKUP(DATE(YEAR(Kreditvækst[[#This Row],[Date]])-1,MONTH(Kreditvækst[[#This Row],[Date]])+1,1)-1,Kreditvækst[[#All],[Date]:[Lending to the corporate sector (kr. billion)]],3,FALSE)-1)*100,NA())</f>
        <v>7.2772473124610437</v>
      </c>
      <c r="G243" s="25">
        <f ca="1">IFERROR((Kreditvækst[[#This Row],[Lending to households (kr. billion)]]/VLOOKUP(DATE(YEAR(Kreditvækst[[#This Row],[Date]])-1,MONTH(Kreditvækst[[#This Row],[Date]])+1,1)-1,Kreditvækst[[#All],[Date]:[Lending to households (kr. billion)]],4,FALSE)-1)*100,NA())</f>
        <v>7.3035394418272892</v>
      </c>
    </row>
    <row r="244" spans="1:7" hidden="1" x14ac:dyDescent="0.25">
      <c r="A244" s="10">
        <v>36585</v>
      </c>
      <c r="B244" s="25"/>
      <c r="C244" s="25">
        <v>494.35905414192473</v>
      </c>
      <c r="D244" s="25">
        <v>1000.6857657174737</v>
      </c>
      <c r="E244" s="25"/>
      <c r="F244" s="25">
        <f ca="1">IFERROR((Kreditvækst[[#This Row],[Lending to the corporate sector (kr. billion)]]/VLOOKUP(DATE(YEAR(Kreditvækst[[#This Row],[Date]])-1,MONTH(Kreditvækst[[#This Row],[Date]])+1,1)-1,Kreditvækst[[#All],[Date]:[Lending to the corporate sector (kr. billion)]],3,FALSE)-1)*100,NA())</f>
        <v>6.1733595529218421</v>
      </c>
      <c r="G244" s="25">
        <f ca="1">IFERROR((Kreditvækst[[#This Row],[Lending to households (kr. billion)]]/VLOOKUP(DATE(YEAR(Kreditvækst[[#This Row],[Date]])-1,MONTH(Kreditvækst[[#This Row],[Date]])+1,1)-1,Kreditvækst[[#All],[Date]:[Lending to households (kr. billion)]],4,FALSE)-1)*100,NA())</f>
        <v>6.568266486375407</v>
      </c>
    </row>
    <row r="245" spans="1:7" x14ac:dyDescent="0.25">
      <c r="A245" s="10">
        <v>36616</v>
      </c>
      <c r="B245" s="25">
        <v>149.27218302630848</v>
      </c>
      <c r="C245" s="25">
        <v>501.70522358461017</v>
      </c>
      <c r="D245" s="25">
        <v>1016.4150211449962</v>
      </c>
      <c r="E24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4.8309560936035334</v>
      </c>
      <c r="F245" s="25">
        <f ca="1">IFERROR((Kreditvækst[[#This Row],[Lending to the corporate sector (kr. billion)]]/VLOOKUP(DATE(YEAR(Kreditvækst[[#This Row],[Date]])-1,MONTH(Kreditvækst[[#This Row],[Date]])+1,1)-1,Kreditvækst[[#All],[Date]:[Lending to the corporate sector (kr. billion)]],3,FALSE)-1)*100,NA())</f>
        <v>6.5523951681715875</v>
      </c>
      <c r="G245" s="25">
        <f ca="1">IFERROR((Kreditvækst[[#This Row],[Lending to households (kr. billion)]]/VLOOKUP(DATE(YEAR(Kreditvækst[[#This Row],[Date]])-1,MONTH(Kreditvækst[[#This Row],[Date]])+1,1)-1,Kreditvækst[[#All],[Date]:[Lending to households (kr. billion)]],4,FALSE)-1)*100,NA())</f>
        <v>6.7114954800989501</v>
      </c>
    </row>
    <row r="246" spans="1:7" hidden="1" x14ac:dyDescent="0.25">
      <c r="A246" s="10">
        <v>36646</v>
      </c>
      <c r="B246" s="25"/>
      <c r="C246" s="25">
        <v>503.1936206131893</v>
      </c>
      <c r="D246" s="25">
        <v>1013.6764657193044</v>
      </c>
      <c r="E246" s="25"/>
      <c r="F246" s="25">
        <f ca="1">IFERROR((Kreditvækst[[#This Row],[Lending to the corporate sector (kr. billion)]]/VLOOKUP(DATE(YEAR(Kreditvækst[[#This Row],[Date]])-1,MONTH(Kreditvækst[[#This Row],[Date]])+1,1)-1,Kreditvækst[[#All],[Date]:[Lending to the corporate sector (kr. billion)]],3,FALSE)-1)*100,NA())</f>
        <v>6.0822092380795834</v>
      </c>
      <c r="G246" s="25">
        <f ca="1">IFERROR((Kreditvækst[[#This Row],[Lending to households (kr. billion)]]/VLOOKUP(DATE(YEAR(Kreditvækst[[#This Row],[Date]])-1,MONTH(Kreditvækst[[#This Row],[Date]])+1,1)-1,Kreditvækst[[#All],[Date]:[Lending to households (kr. billion)]],4,FALSE)-1)*100,NA())</f>
        <v>6.5481792390418958</v>
      </c>
    </row>
    <row r="247" spans="1:7" hidden="1" x14ac:dyDescent="0.25">
      <c r="A247" s="10">
        <v>36677</v>
      </c>
      <c r="B247" s="25"/>
      <c r="C247" s="25">
        <v>502.71625622336273</v>
      </c>
      <c r="D247" s="25">
        <v>1016.0333092475119</v>
      </c>
      <c r="E247" s="25"/>
      <c r="F247" s="25">
        <f ca="1">IFERROR((Kreditvækst[[#This Row],[Lending to the corporate sector (kr. billion)]]/VLOOKUP(DATE(YEAR(Kreditvækst[[#This Row],[Date]])-1,MONTH(Kreditvækst[[#This Row],[Date]])+1,1)-1,Kreditvækst[[#All],[Date]:[Lending to the corporate sector (kr. billion)]],3,FALSE)-1)*100,NA())</f>
        <v>3.8318284910069833</v>
      </c>
      <c r="G247" s="25">
        <f ca="1">IFERROR((Kreditvækst[[#This Row],[Lending to households (kr. billion)]]/VLOOKUP(DATE(YEAR(Kreditvækst[[#This Row],[Date]])-1,MONTH(Kreditvækst[[#This Row],[Date]])+1,1)-1,Kreditvækst[[#All],[Date]:[Lending to households (kr. billion)]],4,FALSE)-1)*100,NA())</f>
        <v>6.2324200957663223</v>
      </c>
    </row>
    <row r="248" spans="1:7" x14ac:dyDescent="0.25">
      <c r="A248" s="10">
        <v>36707</v>
      </c>
      <c r="B248" s="25">
        <v>147.09471599248744</v>
      </c>
      <c r="C248" s="25">
        <v>506.61688233573545</v>
      </c>
      <c r="D248" s="25">
        <v>1031.7461159258251</v>
      </c>
      <c r="E24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2.486162688152338</v>
      </c>
      <c r="F248" s="25">
        <f ca="1">IFERROR((Kreditvækst[[#This Row],[Lending to the corporate sector (kr. billion)]]/VLOOKUP(DATE(YEAR(Kreditvækst[[#This Row],[Date]])-1,MONTH(Kreditvækst[[#This Row],[Date]])+1,1)-1,Kreditvækst[[#All],[Date]:[Lending to the corporate sector (kr. billion)]],3,FALSE)-1)*100,NA())</f>
        <v>3.089419925689163</v>
      </c>
      <c r="G248" s="25">
        <f ca="1">IFERROR((Kreditvækst[[#This Row],[Lending to households (kr. billion)]]/VLOOKUP(DATE(YEAR(Kreditvækst[[#This Row],[Date]])-1,MONTH(Kreditvækst[[#This Row],[Date]])+1,1)-1,Kreditvækst[[#All],[Date]:[Lending to households (kr. billion)]],4,FALSE)-1)*100,NA())</f>
        <v>6.4633681916482111</v>
      </c>
    </row>
    <row r="249" spans="1:7" hidden="1" x14ac:dyDescent="0.25">
      <c r="A249" s="10">
        <v>36738</v>
      </c>
      <c r="B249" s="25"/>
      <c r="C249" s="25">
        <v>532.85719383462083</v>
      </c>
      <c r="D249" s="25">
        <v>1027.2315192209685</v>
      </c>
      <c r="E249" s="25"/>
      <c r="F249" s="25">
        <f ca="1">IFERROR((Kreditvækst[[#This Row],[Lending to the corporate sector (kr. billion)]]/VLOOKUP(DATE(YEAR(Kreditvækst[[#This Row],[Date]])-1,MONTH(Kreditvækst[[#This Row],[Date]])+1,1)-1,Kreditvækst[[#All],[Date]:[Lending to the corporate sector (kr. billion)]],3,FALSE)-1)*100,NA())</f>
        <v>9.5370681631875343</v>
      </c>
      <c r="G249" s="25">
        <f ca="1">IFERROR((Kreditvækst[[#This Row],[Lending to households (kr. billion)]]/VLOOKUP(DATE(YEAR(Kreditvækst[[#This Row],[Date]])-1,MONTH(Kreditvækst[[#This Row],[Date]])+1,1)-1,Kreditvækst[[#All],[Date]:[Lending to households (kr. billion)]],4,FALSE)-1)*100,NA())</f>
        <v>6.5664848727562175</v>
      </c>
    </row>
    <row r="250" spans="1:7" hidden="1" x14ac:dyDescent="0.25">
      <c r="A250" s="10">
        <v>36769</v>
      </c>
      <c r="B250" s="25"/>
      <c r="C250" s="25">
        <v>530.29908179058179</v>
      </c>
      <c r="D250" s="25">
        <v>1028.8669792380574</v>
      </c>
      <c r="E250" s="25"/>
      <c r="F250" s="25">
        <f ca="1">IFERROR((Kreditvækst[[#This Row],[Lending to the corporate sector (kr. billion)]]/VLOOKUP(DATE(YEAR(Kreditvækst[[#This Row],[Date]])-1,MONTH(Kreditvækst[[#This Row],[Date]])+1,1)-1,Kreditvækst[[#All],[Date]:[Lending to the corporate sector (kr. billion)]],3,FALSE)-1)*100,NA())</f>
        <v>8.6064116522963197</v>
      </c>
      <c r="G250" s="25">
        <f ca="1">IFERROR((Kreditvækst[[#This Row],[Lending to households (kr. billion)]]/VLOOKUP(DATE(YEAR(Kreditvækst[[#This Row],[Date]])-1,MONTH(Kreditvækst[[#This Row],[Date]])+1,1)-1,Kreditvækst[[#All],[Date]:[Lending to households (kr. billion)]],4,FALSE)-1)*100,NA())</f>
        <v>5.4572061275699468</v>
      </c>
    </row>
    <row r="251" spans="1:7" x14ac:dyDescent="0.25">
      <c r="A251" s="10">
        <v>36799</v>
      </c>
      <c r="B251" s="25">
        <v>151.51258120499847</v>
      </c>
      <c r="C251" s="25">
        <v>526.76653781534014</v>
      </c>
      <c r="D251" s="25">
        <v>1044.0151731217595</v>
      </c>
      <c r="E25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6.3970415131331171</v>
      </c>
      <c r="F251" s="25">
        <f ca="1">IFERROR((Kreditvækst[[#This Row],[Lending to the corporate sector (kr. billion)]]/VLOOKUP(DATE(YEAR(Kreditvækst[[#This Row],[Date]])-1,MONTH(Kreditvækst[[#This Row],[Date]])+1,1)-1,Kreditvækst[[#All],[Date]:[Lending to the corporate sector (kr. billion)]],3,FALSE)-1)*100,NA())</f>
        <v>6.7373275176287883</v>
      </c>
      <c r="G251" s="25">
        <f ca="1">IFERROR((Kreditvækst[[#This Row],[Lending to households (kr. billion)]]/VLOOKUP(DATE(YEAR(Kreditvækst[[#This Row],[Date]])-1,MONTH(Kreditvækst[[#This Row],[Date]])+1,1)-1,Kreditvækst[[#All],[Date]:[Lending to households (kr. billion)]],4,FALSE)-1)*100,NA())</f>
        <v>6.191112963821821</v>
      </c>
    </row>
    <row r="252" spans="1:7" hidden="1" x14ac:dyDescent="0.25">
      <c r="A252" s="10">
        <v>36830</v>
      </c>
      <c r="B252" s="25"/>
      <c r="C252" s="25">
        <v>523.54574717468699</v>
      </c>
      <c r="D252" s="25">
        <v>1045.874173276532</v>
      </c>
      <c r="E252" s="25"/>
      <c r="F252" s="25">
        <f ca="1">IFERROR((Kreditvækst[[#This Row],[Lending to the corporate sector (kr. billion)]]/VLOOKUP(DATE(YEAR(Kreditvækst[[#This Row],[Date]])-1,MONTH(Kreditvækst[[#This Row],[Date]])+1,1)-1,Kreditvækst[[#All],[Date]:[Lending to the corporate sector (kr. billion)]],3,FALSE)-1)*100,NA())</f>
        <v>6.367674344493901</v>
      </c>
      <c r="G252" s="25">
        <f ca="1">IFERROR((Kreditvækst[[#This Row],[Lending to households (kr. billion)]]/VLOOKUP(DATE(YEAR(Kreditvækst[[#This Row],[Date]])-1,MONTH(Kreditvækst[[#This Row],[Date]])+1,1)-1,Kreditvækst[[#All],[Date]:[Lending to households (kr. billion)]],4,FALSE)-1)*100,NA())</f>
        <v>7.3163218324125978</v>
      </c>
    </row>
    <row r="253" spans="1:7" hidden="1" x14ac:dyDescent="0.25">
      <c r="A253" s="10">
        <v>36860</v>
      </c>
      <c r="B253" s="25"/>
      <c r="C253" s="25">
        <v>525.39343097422716</v>
      </c>
      <c r="D253" s="25">
        <v>1050.7647196329974</v>
      </c>
      <c r="E253" s="25"/>
      <c r="F253" s="25">
        <f ca="1">IFERROR((Kreditvækst[[#This Row],[Lending to the corporate sector (kr. billion)]]/VLOOKUP(DATE(YEAR(Kreditvækst[[#This Row],[Date]])-1,MONTH(Kreditvækst[[#This Row],[Date]])+1,1)-1,Kreditvækst[[#All],[Date]:[Lending to the corporate sector (kr. billion)]],3,FALSE)-1)*100,NA())</f>
        <v>5.1038673959212355</v>
      </c>
      <c r="G253" s="25">
        <f ca="1">IFERROR((Kreditvækst[[#This Row],[Lending to households (kr. billion)]]/VLOOKUP(DATE(YEAR(Kreditvækst[[#This Row],[Date]])-1,MONTH(Kreditvækst[[#This Row],[Date]])+1,1)-1,Kreditvækst[[#All],[Date]:[Lending to households (kr. billion)]],4,FALSE)-1)*100,NA())</f>
        <v>7.3570445603555745</v>
      </c>
    </row>
    <row r="254" spans="1:7" x14ac:dyDescent="0.25">
      <c r="A254" s="10">
        <v>36891</v>
      </c>
      <c r="B254" s="25">
        <v>150.41621406358635</v>
      </c>
      <c r="C254" s="25">
        <v>521.75244046705279</v>
      </c>
      <c r="D254" s="25">
        <v>1062.5165532347021</v>
      </c>
      <c r="E25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4.621028055165155</v>
      </c>
      <c r="F254" s="25">
        <f ca="1">IFERROR((Kreditvækst[[#This Row],[Lending to the corporate sector (kr. billion)]]/VLOOKUP(DATE(YEAR(Kreditvækst[[#This Row],[Date]])-1,MONTH(Kreditvækst[[#This Row],[Date]])+1,1)-1,Kreditvækst[[#All],[Date]:[Lending to the corporate sector (kr. billion)]],3,FALSE)-1)*100,NA())</f>
        <v>3.8492382815447979</v>
      </c>
      <c r="G254" s="25">
        <f ca="1">IFERROR((Kreditvækst[[#This Row],[Lending to households (kr. billion)]]/VLOOKUP(DATE(YEAR(Kreditvækst[[#This Row],[Date]])-1,MONTH(Kreditvækst[[#This Row],[Date]])+1,1)-1,Kreditvækst[[#All],[Date]:[Lending to households (kr. billion)]],4,FALSE)-1)*100,NA())</f>
        <v>7.2212324471584211</v>
      </c>
    </row>
    <row r="255" spans="1:7" hidden="1" x14ac:dyDescent="0.25">
      <c r="A255" s="10">
        <v>36922</v>
      </c>
      <c r="B255" s="25"/>
      <c r="C255" s="25">
        <v>533.79392766413059</v>
      </c>
      <c r="D255" s="25">
        <v>1064.7889346658185</v>
      </c>
      <c r="E255" s="25"/>
      <c r="F255" s="25">
        <f ca="1">IFERROR((Kreditvækst[[#This Row],[Lending to the corporate sector (kr. billion)]]/VLOOKUP(DATE(YEAR(Kreditvækst[[#This Row],[Date]])-1,MONTH(Kreditvækst[[#This Row],[Date]])+1,1)-1,Kreditvækst[[#All],[Date]:[Lending to the corporate sector (kr. billion)]],3,FALSE)-1)*100,NA())</f>
        <v>8.1712210811709873</v>
      </c>
      <c r="G255" s="25">
        <f ca="1">IFERROR((Kreditvækst[[#This Row],[Lending to households (kr. billion)]]/VLOOKUP(DATE(YEAR(Kreditvækst[[#This Row],[Date]])-1,MONTH(Kreditvækst[[#This Row],[Date]])+1,1)-1,Kreditvækst[[#All],[Date]:[Lending to households (kr. billion)]],4,FALSE)-1)*100,NA())</f>
        <v>6.9033630420818559</v>
      </c>
    </row>
    <row r="256" spans="1:7" hidden="1" x14ac:dyDescent="0.25">
      <c r="A256" s="10">
        <v>36950</v>
      </c>
      <c r="B256" s="25"/>
      <c r="C256" s="25">
        <v>544.58382831188464</v>
      </c>
      <c r="D256" s="25">
        <v>1067.906255673081</v>
      </c>
      <c r="E256" s="25"/>
      <c r="F256" s="25">
        <f ca="1">IFERROR((Kreditvækst[[#This Row],[Lending to the corporate sector (kr. billion)]]/VLOOKUP(DATE(YEAR(Kreditvækst[[#This Row],[Date]])-1,MONTH(Kreditvækst[[#This Row],[Date]])+1,1)-1,Kreditvækst[[#All],[Date]:[Lending to the corporate sector (kr. billion)]],3,FALSE)-1)*100,NA())</f>
        <v>10.159574048286979</v>
      </c>
      <c r="G256" s="25">
        <f ca="1">IFERROR((Kreditvækst[[#This Row],[Lending to households (kr. billion)]]/VLOOKUP(DATE(YEAR(Kreditvækst[[#This Row],[Date]])-1,MONTH(Kreditvækst[[#This Row],[Date]])+1,1)-1,Kreditvækst[[#All],[Date]:[Lending to households (kr. billion)]],4,FALSE)-1)*100,NA())</f>
        <v>6.7174424038510594</v>
      </c>
    </row>
    <row r="257" spans="1:7" x14ac:dyDescent="0.25">
      <c r="A257" s="10">
        <v>36981</v>
      </c>
      <c r="B257" s="25">
        <v>151.49409553851805</v>
      </c>
      <c r="C257" s="25">
        <v>548.25605602885855</v>
      </c>
      <c r="D257" s="25">
        <v>1079.0138684855208</v>
      </c>
      <c r="E25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1.4884973657938394</v>
      </c>
      <c r="F257" s="25">
        <f ca="1">IFERROR((Kreditvækst[[#This Row],[Lending to the corporate sector (kr. billion)]]/VLOOKUP(DATE(YEAR(Kreditvækst[[#This Row],[Date]])-1,MONTH(Kreditvækst[[#This Row],[Date]])+1,1)-1,Kreditvækst[[#All],[Date]:[Lending to the corporate sector (kr. billion)]],3,FALSE)-1)*100,NA())</f>
        <v>9.2785225777897153</v>
      </c>
      <c r="G257" s="25">
        <f ca="1">IFERROR((Kreditvækst[[#This Row],[Lending to households (kr. billion)]]/VLOOKUP(DATE(YEAR(Kreditvækst[[#This Row],[Date]])-1,MONTH(Kreditvækst[[#This Row],[Date]])+1,1)-1,Kreditvækst[[#All],[Date]:[Lending to households (kr. billion)]],4,FALSE)-1)*100,NA())</f>
        <v>6.1587880972092224</v>
      </c>
    </row>
    <row r="258" spans="1:7" hidden="1" x14ac:dyDescent="0.25">
      <c r="A258" s="10">
        <v>37011</v>
      </c>
      <c r="B258" s="25"/>
      <c r="C258" s="25">
        <v>552.65225732079978</v>
      </c>
      <c r="D258" s="25">
        <v>1078.7222664179335</v>
      </c>
      <c r="E258" s="25"/>
      <c r="F258" s="25">
        <f ca="1">IFERROR((Kreditvækst[[#This Row],[Lending to the corporate sector (kr. billion)]]/VLOOKUP(DATE(YEAR(Kreditvækst[[#This Row],[Date]])-1,MONTH(Kreditvækst[[#This Row],[Date]])+1,1)-1,Kreditvækst[[#All],[Date]:[Lending to the corporate sector (kr. billion)]],3,FALSE)-1)*100,NA())</f>
        <v>9.8289474829471146</v>
      </c>
      <c r="G258" s="25">
        <f ca="1">IFERROR((Kreditvækst[[#This Row],[Lending to households (kr. billion)]]/VLOOKUP(DATE(YEAR(Kreditvækst[[#This Row],[Date]])-1,MONTH(Kreditvækst[[#This Row],[Date]])+1,1)-1,Kreditvækst[[#All],[Date]:[Lending to households (kr. billion)]],4,FALSE)-1)*100,NA())</f>
        <v>6.4168206423212748</v>
      </c>
    </row>
    <row r="259" spans="1:7" hidden="1" x14ac:dyDescent="0.25">
      <c r="A259" s="10">
        <v>37042</v>
      </c>
      <c r="B259" s="25"/>
      <c r="C259" s="25">
        <v>552.34792990128881</v>
      </c>
      <c r="D259" s="25">
        <v>1084.2785184647391</v>
      </c>
      <c r="E259" s="25"/>
      <c r="F259" s="25">
        <f ca="1">IFERROR((Kreditvækst[[#This Row],[Lending to the corporate sector (kr. billion)]]/VLOOKUP(DATE(YEAR(Kreditvækst[[#This Row],[Date]])-1,MONTH(Kreditvækst[[#This Row],[Date]])+1,1)-1,Kreditvækst[[#All],[Date]:[Lending to the corporate sector (kr. billion)]],3,FALSE)-1)*100,NA())</f>
        <v>9.8727011636309925</v>
      </c>
      <c r="G259" s="25">
        <f ca="1">IFERROR((Kreditvækst[[#This Row],[Lending to households (kr. billion)]]/VLOOKUP(DATE(YEAR(Kreditvækst[[#This Row],[Date]])-1,MONTH(Kreditvækst[[#This Row],[Date]])+1,1)-1,Kreditvækst[[#All],[Date]:[Lending to households (kr. billion)]],4,FALSE)-1)*100,NA())</f>
        <v>6.7168279421636834</v>
      </c>
    </row>
    <row r="260" spans="1:7" x14ac:dyDescent="0.25">
      <c r="A260" s="10">
        <v>37072</v>
      </c>
      <c r="B260" s="25">
        <v>153.79458264507238</v>
      </c>
      <c r="C260" s="25">
        <v>549.61725912474162</v>
      </c>
      <c r="D260" s="25">
        <v>1098.5048931416275</v>
      </c>
      <c r="E26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4.5547976399961998</v>
      </c>
      <c r="F260" s="25">
        <f ca="1">IFERROR((Kreditvækst[[#This Row],[Lending to the corporate sector (kr. billion)]]/VLOOKUP(DATE(YEAR(Kreditvækst[[#This Row],[Date]])-1,MONTH(Kreditvækst[[#This Row],[Date]])+1,1)-1,Kreditvækst[[#All],[Date]:[Lending to the corporate sector (kr. billion)]],3,FALSE)-1)*100,NA())</f>
        <v>8.4877504655499703</v>
      </c>
      <c r="G260" s="25">
        <f ca="1">IFERROR((Kreditvækst[[#This Row],[Lending to households (kr. billion)]]/VLOOKUP(DATE(YEAR(Kreditvækst[[#This Row],[Date]])-1,MONTH(Kreditvækst[[#This Row],[Date]])+1,1)-1,Kreditvækst[[#All],[Date]:[Lending to households (kr. billion)]],4,FALSE)-1)*100,NA())</f>
        <v>6.4704655714547865</v>
      </c>
    </row>
    <row r="261" spans="1:7" hidden="1" x14ac:dyDescent="0.25">
      <c r="A261" s="10">
        <v>37103</v>
      </c>
      <c r="B261" s="25"/>
      <c r="C261" s="25">
        <v>551.4268370104096</v>
      </c>
      <c r="D261" s="25">
        <v>1097.4491500020772</v>
      </c>
      <c r="E261" s="25"/>
      <c r="F261" s="25">
        <f ca="1">IFERROR((Kreditvækst[[#This Row],[Lending to the corporate sector (kr. billion)]]/VLOOKUP(DATE(YEAR(Kreditvækst[[#This Row],[Date]])-1,MONTH(Kreditvækst[[#This Row],[Date]])+1,1)-1,Kreditvækst[[#All],[Date]:[Lending to the corporate sector (kr. billion)]],3,FALSE)-1)*100,NA())</f>
        <v>3.4849192974491627</v>
      </c>
      <c r="G261" s="25">
        <f ca="1">IFERROR((Kreditvækst[[#This Row],[Lending to households (kr. billion)]]/VLOOKUP(DATE(YEAR(Kreditvækst[[#This Row],[Date]])-1,MONTH(Kreditvækst[[#This Row],[Date]])+1,1)-1,Kreditvækst[[#All],[Date]:[Lending to households (kr. billion)]],4,FALSE)-1)*100,NA())</f>
        <v>6.8356187935471713</v>
      </c>
    </row>
    <row r="262" spans="1:7" hidden="1" x14ac:dyDescent="0.25">
      <c r="A262" s="10">
        <v>37134</v>
      </c>
      <c r="B262" s="25"/>
      <c r="C262" s="25">
        <v>549.58465494589473</v>
      </c>
      <c r="D262" s="25">
        <v>1107.569055350918</v>
      </c>
      <c r="E262" s="25"/>
      <c r="F262" s="25">
        <f ca="1">IFERROR((Kreditvækst[[#This Row],[Lending to the corporate sector (kr. billion)]]/VLOOKUP(DATE(YEAR(Kreditvækst[[#This Row],[Date]])-1,MONTH(Kreditvækst[[#This Row],[Date]])+1,1)-1,Kreditvækst[[#All],[Date]:[Lending to the corporate sector (kr. billion)]],3,FALSE)-1)*100,NA())</f>
        <v>3.6367351589963626</v>
      </c>
      <c r="G262" s="25">
        <f ca="1">IFERROR((Kreditvækst[[#This Row],[Lending to households (kr. billion)]]/VLOOKUP(DATE(YEAR(Kreditvækst[[#This Row],[Date]])-1,MONTH(Kreditvækst[[#This Row],[Date]])+1,1)-1,Kreditvækst[[#All],[Date]:[Lending to households (kr. billion)]],4,FALSE)-1)*100,NA())</f>
        <v>7.649392749599615</v>
      </c>
    </row>
    <row r="263" spans="1:7" x14ac:dyDescent="0.25">
      <c r="A263" s="10">
        <v>37164</v>
      </c>
      <c r="B263" s="25">
        <v>156.07493884679303</v>
      </c>
      <c r="C263" s="25">
        <v>559.56281328399109</v>
      </c>
      <c r="D263" s="25">
        <v>1115.4409247277686</v>
      </c>
      <c r="E26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3.0112071258436623</v>
      </c>
      <c r="F263" s="25">
        <f ca="1">IFERROR((Kreditvækst[[#This Row],[Lending to the corporate sector (kr. billion)]]/VLOOKUP(DATE(YEAR(Kreditvækst[[#This Row],[Date]])-1,MONTH(Kreditvækst[[#This Row],[Date]])+1,1)-1,Kreditvækst[[#All],[Date]:[Lending to the corporate sector (kr. billion)]],3,FALSE)-1)*100,NA())</f>
        <v>6.2259602906188816</v>
      </c>
      <c r="G263" s="25">
        <f ca="1">IFERROR((Kreditvækst[[#This Row],[Lending to households (kr. billion)]]/VLOOKUP(DATE(YEAR(Kreditvækst[[#This Row],[Date]])-1,MONTH(Kreditvækst[[#This Row],[Date]])+1,1)-1,Kreditvækst[[#All],[Date]:[Lending to households (kr. billion)]],4,FALSE)-1)*100,NA())</f>
        <v>6.8414476575503702</v>
      </c>
    </row>
    <row r="264" spans="1:7" hidden="1" x14ac:dyDescent="0.25">
      <c r="A264" s="10">
        <v>37195</v>
      </c>
      <c r="B264" s="25"/>
      <c r="C264" s="25">
        <v>564.35674851312206</v>
      </c>
      <c r="D264" s="25">
        <v>1120.7998752315957</v>
      </c>
      <c r="E264" s="25"/>
      <c r="F264" s="25">
        <f ca="1">IFERROR((Kreditvækst[[#This Row],[Lending to the corporate sector (kr. billion)]]/VLOOKUP(DATE(YEAR(Kreditvækst[[#This Row],[Date]])-1,MONTH(Kreditvækst[[#This Row],[Date]])+1,1)-1,Kreditvækst[[#All],[Date]:[Lending to the corporate sector (kr. billion)]],3,FALSE)-1)*100,NA())</f>
        <v>7.7951165793383792</v>
      </c>
      <c r="G264" s="25">
        <f ca="1">IFERROR((Kreditvækst[[#This Row],[Lending to households (kr. billion)]]/VLOOKUP(DATE(YEAR(Kreditvækst[[#This Row],[Date]])-1,MONTH(Kreditvækst[[#This Row],[Date]])+1,1)-1,Kreditvækst[[#All],[Date]:[Lending to households (kr. billion)]],4,FALSE)-1)*100,NA())</f>
        <v>7.1639307929686424</v>
      </c>
    </row>
    <row r="265" spans="1:7" hidden="1" x14ac:dyDescent="0.25">
      <c r="A265" s="10">
        <v>37225</v>
      </c>
      <c r="B265" s="25"/>
      <c r="C265" s="25">
        <v>572.13259381088585</v>
      </c>
      <c r="D265" s="25">
        <v>1130.5839528627766</v>
      </c>
      <c r="E265" s="25"/>
      <c r="F265" s="25">
        <f ca="1">IFERROR((Kreditvækst[[#This Row],[Lending to the corporate sector (kr. billion)]]/VLOOKUP(DATE(YEAR(Kreditvækst[[#This Row],[Date]])-1,MONTH(Kreditvækst[[#This Row],[Date]])+1,1)-1,Kreditvækst[[#All],[Date]:[Lending to the corporate sector (kr. billion)]],3,FALSE)-1)*100,NA())</f>
        <v>8.896031065708442</v>
      </c>
      <c r="G265" s="25">
        <f ca="1">IFERROR((Kreditvækst[[#This Row],[Lending to households (kr. billion)]]/VLOOKUP(DATE(YEAR(Kreditvækst[[#This Row],[Date]])-1,MONTH(Kreditvækst[[#This Row],[Date]])+1,1)-1,Kreditvækst[[#All],[Date]:[Lending to households (kr. billion)]],4,FALSE)-1)*100,NA())</f>
        <v>7.5962993178585014</v>
      </c>
    </row>
    <row r="266" spans="1:7" x14ac:dyDescent="0.25">
      <c r="A266" s="10">
        <v>37256</v>
      </c>
      <c r="B266" s="25">
        <v>160.34148799483438</v>
      </c>
      <c r="C266" s="25">
        <v>563.1875135578066</v>
      </c>
      <c r="D266" s="25">
        <v>1151.993447212601</v>
      </c>
      <c r="E26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6.5985399200728878</v>
      </c>
      <c r="F266" s="25">
        <f ca="1">IFERROR((Kreditvækst[[#This Row],[Lending to the corporate sector (kr. billion)]]/VLOOKUP(DATE(YEAR(Kreditvækst[[#This Row],[Date]])-1,MONTH(Kreditvækst[[#This Row],[Date]])+1,1)-1,Kreditvækst[[#All],[Date]:[Lending to the corporate sector (kr. billion)]],3,FALSE)-1)*100,NA())</f>
        <v>7.9415197471166099</v>
      </c>
      <c r="G266" s="25">
        <f ca="1">IFERROR((Kreditvækst[[#This Row],[Lending to households (kr. billion)]]/VLOOKUP(DATE(YEAR(Kreditvækst[[#This Row],[Date]])-1,MONTH(Kreditvækst[[#This Row],[Date]])+1,1)-1,Kreditvækst[[#All],[Date]:[Lending to households (kr. billion)]],4,FALSE)-1)*100,NA())</f>
        <v>8.4212235287532735</v>
      </c>
    </row>
    <row r="267" spans="1:7" hidden="1" x14ac:dyDescent="0.25">
      <c r="A267" s="10">
        <v>37287</v>
      </c>
      <c r="B267" s="25"/>
      <c r="C267" s="25">
        <v>566.30951572599645</v>
      </c>
      <c r="D267" s="25">
        <v>1144.6384107124029</v>
      </c>
      <c r="E267" s="25"/>
      <c r="F267" s="25">
        <f ca="1">IFERROR((Kreditvækst[[#This Row],[Lending to the corporate sector (kr. billion)]]/VLOOKUP(DATE(YEAR(Kreditvækst[[#This Row],[Date]])-1,MONTH(Kreditvækst[[#This Row],[Date]])+1,1)-1,Kreditvækst[[#All],[Date]:[Lending to the corporate sector (kr. billion)]],3,FALSE)-1)*100,NA())</f>
        <v>6.0914121305488234</v>
      </c>
      <c r="G267" s="25">
        <f ca="1">IFERROR((Kreditvækst[[#This Row],[Lending to households (kr. billion)]]/VLOOKUP(DATE(YEAR(Kreditvækst[[#This Row],[Date]])-1,MONTH(Kreditvækst[[#This Row],[Date]])+1,1)-1,Kreditvækst[[#All],[Date]:[Lending to households (kr. billion)]],4,FALSE)-1)*100,NA())</f>
        <v>7.4990895798184631</v>
      </c>
    </row>
    <row r="268" spans="1:7" hidden="1" x14ac:dyDescent="0.25">
      <c r="A268" s="10">
        <v>37315</v>
      </c>
      <c r="B268" s="25"/>
      <c r="C268" s="25">
        <v>567.40700074212702</v>
      </c>
      <c r="D268" s="25">
        <v>1151.7208027137008</v>
      </c>
      <c r="E268" s="25"/>
      <c r="F268" s="25">
        <f ca="1">IFERROR((Kreditvækst[[#This Row],[Lending to the corporate sector (kr. billion)]]/VLOOKUP(DATE(YEAR(Kreditvækst[[#This Row],[Date]])-1,MONTH(Kreditvækst[[#This Row],[Date]])+1,1)-1,Kreditvækst[[#All],[Date]:[Lending to the corporate sector (kr. billion)]],3,FALSE)-1)*100,NA())</f>
        <v>4.1909383356076191</v>
      </c>
      <c r="G268" s="25">
        <f ca="1">IFERROR((Kreditvækst[[#This Row],[Lending to households (kr. billion)]]/VLOOKUP(DATE(YEAR(Kreditvækst[[#This Row],[Date]])-1,MONTH(Kreditvækst[[#This Row],[Date]])+1,1)-1,Kreditvækst[[#All],[Date]:[Lending to households (kr. billion)]],4,FALSE)-1)*100,NA())</f>
        <v>7.8484929360951305</v>
      </c>
    </row>
    <row r="269" spans="1:7" x14ac:dyDescent="0.25">
      <c r="A269" s="10">
        <v>37346</v>
      </c>
      <c r="B269" s="25">
        <v>159.79735011999446</v>
      </c>
      <c r="C269" s="25">
        <v>571.11483459860267</v>
      </c>
      <c r="D269" s="25">
        <v>1163.9651939122487</v>
      </c>
      <c r="E26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5.4809097027582077</v>
      </c>
      <c r="F269" s="25">
        <f ca="1">IFERROR((Kreditvækst[[#This Row],[Lending to the corporate sector (kr. billion)]]/VLOOKUP(DATE(YEAR(Kreditvækst[[#This Row],[Date]])-1,MONTH(Kreditvækst[[#This Row],[Date]])+1,1)-1,Kreditvækst[[#All],[Date]:[Lending to the corporate sector (kr. billion)]],3,FALSE)-1)*100,NA())</f>
        <v>4.1693618006366062</v>
      </c>
      <c r="G269" s="25">
        <f ca="1">IFERROR((Kreditvækst[[#This Row],[Lending to households (kr. billion)]]/VLOOKUP(DATE(YEAR(Kreditvækst[[#This Row],[Date]])-1,MONTH(Kreditvækst[[#This Row],[Date]])+1,1)-1,Kreditvækst[[#All],[Date]:[Lending to households (kr. billion)]],4,FALSE)-1)*100,NA())</f>
        <v>7.8730522292510985</v>
      </c>
    </row>
    <row r="270" spans="1:7" hidden="1" x14ac:dyDescent="0.25">
      <c r="A270" s="10">
        <v>37376</v>
      </c>
      <c r="B270" s="25"/>
      <c r="C270" s="25">
        <v>572.83629953089337</v>
      </c>
      <c r="D270" s="25">
        <v>1166.7893712952214</v>
      </c>
      <c r="E270" s="25"/>
      <c r="F270" s="25">
        <f ca="1">IFERROR((Kreditvækst[[#This Row],[Lending to the corporate sector (kr. billion)]]/VLOOKUP(DATE(YEAR(Kreditvækst[[#This Row],[Date]])-1,MONTH(Kreditvækst[[#This Row],[Date]])+1,1)-1,Kreditvækst[[#All],[Date]:[Lending to the corporate sector (kr. billion)]],3,FALSE)-1)*100,NA())</f>
        <v>3.6522138365893353</v>
      </c>
      <c r="G270" s="25">
        <f ca="1">IFERROR((Kreditvækst[[#This Row],[Lending to households (kr. billion)]]/VLOOKUP(DATE(YEAR(Kreditvækst[[#This Row],[Date]])-1,MONTH(Kreditvækst[[#This Row],[Date]])+1,1)-1,Kreditvækst[[#All],[Date]:[Lending to households (kr. billion)]],4,FALSE)-1)*100,NA())</f>
        <v>8.1640203061468686</v>
      </c>
    </row>
    <row r="271" spans="1:7" hidden="1" x14ac:dyDescent="0.25">
      <c r="A271" s="10">
        <v>37407</v>
      </c>
      <c r="B271" s="25"/>
      <c r="C271" s="25">
        <v>567.42143110833547</v>
      </c>
      <c r="D271" s="25">
        <v>1173.3800881700226</v>
      </c>
      <c r="E271" s="25"/>
      <c r="F271" s="25">
        <f ca="1">IFERROR((Kreditvækst[[#This Row],[Lending to the corporate sector (kr. billion)]]/VLOOKUP(DATE(YEAR(Kreditvækst[[#This Row],[Date]])-1,MONTH(Kreditvækst[[#This Row],[Date]])+1,1)-1,Kreditvækst[[#All],[Date]:[Lending to the corporate sector (kr. billion)]],3,FALSE)-1)*100,NA())</f>
        <v>2.7289866388637396</v>
      </c>
      <c r="G271" s="25">
        <f ca="1">IFERROR((Kreditvækst[[#This Row],[Lending to households (kr. billion)]]/VLOOKUP(DATE(YEAR(Kreditvækst[[#This Row],[Date]])-1,MONTH(Kreditvækst[[#This Row],[Date]])+1,1)-1,Kreditvækst[[#All],[Date]:[Lending to households (kr. billion)]],4,FALSE)-1)*100,NA())</f>
        <v>8.2175906086791262</v>
      </c>
    </row>
    <row r="272" spans="1:7" x14ac:dyDescent="0.25">
      <c r="A272" s="10">
        <v>37437</v>
      </c>
      <c r="B272" s="25">
        <v>159.19099106183171</v>
      </c>
      <c r="C272" s="25">
        <v>573.91613624029935</v>
      </c>
      <c r="D272" s="25">
        <v>1184.6150830936101</v>
      </c>
      <c r="E27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3.5088416795624022</v>
      </c>
      <c r="F272" s="25">
        <f ca="1">IFERROR((Kreditvækst[[#This Row],[Lending to the corporate sector (kr. billion)]]/VLOOKUP(DATE(YEAR(Kreditvækst[[#This Row],[Date]])-1,MONTH(Kreditvækst[[#This Row],[Date]])+1,1)-1,Kreditvækst[[#All],[Date]:[Lending to the corporate sector (kr. billion)]],3,FALSE)-1)*100,NA())</f>
        <v>4.4210542358610327</v>
      </c>
      <c r="G272" s="25">
        <f ca="1">IFERROR((Kreditvækst[[#This Row],[Lending to households (kr. billion)]]/VLOOKUP(DATE(YEAR(Kreditvækst[[#This Row],[Date]])-1,MONTH(Kreditvækst[[#This Row],[Date]])+1,1)-1,Kreditvækst[[#All],[Date]:[Lending to households (kr. billion)]],4,FALSE)-1)*100,NA())</f>
        <v>7.8388535626559674</v>
      </c>
    </row>
    <row r="273" spans="1:7" hidden="1" x14ac:dyDescent="0.25">
      <c r="A273" s="10">
        <v>37468</v>
      </c>
      <c r="B273" s="25"/>
      <c r="C273" s="25">
        <v>566.20437048149165</v>
      </c>
      <c r="D273" s="25">
        <v>1189.608113320648</v>
      </c>
      <c r="E273" s="25"/>
      <c r="F273" s="25">
        <f ca="1">IFERROR((Kreditvækst[[#This Row],[Lending to the corporate sector (kr. billion)]]/VLOOKUP(DATE(YEAR(Kreditvækst[[#This Row],[Date]])-1,MONTH(Kreditvækst[[#This Row],[Date]])+1,1)-1,Kreditvækst[[#All],[Date]:[Lending to the corporate sector (kr. billion)]],3,FALSE)-1)*100,NA())</f>
        <v>2.6798720118881514</v>
      </c>
      <c r="G273" s="25">
        <f ca="1">IFERROR((Kreditvækst[[#This Row],[Lending to households (kr. billion)]]/VLOOKUP(DATE(YEAR(Kreditvækst[[#This Row],[Date]])-1,MONTH(Kreditvækst[[#This Row],[Date]])+1,1)-1,Kreditvækst[[#All],[Date]:[Lending to households (kr. billion)]],4,FALSE)-1)*100,NA())</f>
        <v>8.3975611369689886</v>
      </c>
    </row>
    <row r="274" spans="1:7" hidden="1" x14ac:dyDescent="0.25">
      <c r="A274" s="10">
        <v>37499</v>
      </c>
      <c r="B274" s="25"/>
      <c r="C274" s="25">
        <v>568.50739252844403</v>
      </c>
      <c r="D274" s="25">
        <v>1210.7019672897407</v>
      </c>
      <c r="E274" s="25"/>
      <c r="F274" s="25">
        <f ca="1">IFERROR((Kreditvækst[[#This Row],[Lending to the corporate sector (kr. billion)]]/VLOOKUP(DATE(YEAR(Kreditvækst[[#This Row],[Date]])-1,MONTH(Kreditvækst[[#This Row],[Date]])+1,1)-1,Kreditvækst[[#All],[Date]:[Lending to the corporate sector (kr. billion)]],3,FALSE)-1)*100,NA())</f>
        <v>3.4430978762338693</v>
      </c>
      <c r="G274" s="25">
        <f ca="1">IFERROR((Kreditvækst[[#This Row],[Lending to households (kr. billion)]]/VLOOKUP(DATE(YEAR(Kreditvækst[[#This Row],[Date]])-1,MONTH(Kreditvækst[[#This Row],[Date]])+1,1)-1,Kreditvækst[[#All],[Date]:[Lending to households (kr. billion)]],4,FALSE)-1)*100,NA())</f>
        <v>9.3116462075718118</v>
      </c>
    </row>
    <row r="275" spans="1:7" x14ac:dyDescent="0.25">
      <c r="A275" s="10">
        <v>37529</v>
      </c>
      <c r="B275" s="25">
        <v>161.50853622127383</v>
      </c>
      <c r="C275" s="25">
        <v>573.35399416058362</v>
      </c>
      <c r="D275" s="25">
        <v>1217.01970265362</v>
      </c>
      <c r="E27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3.481402853416804</v>
      </c>
      <c r="F275" s="25">
        <f ca="1">IFERROR((Kreditvækst[[#This Row],[Lending to the corporate sector (kr. billion)]]/VLOOKUP(DATE(YEAR(Kreditvækst[[#This Row],[Date]])-1,MONTH(Kreditvækst[[#This Row],[Date]])+1,1)-1,Kreditvækst[[#All],[Date]:[Lending to the corporate sector (kr. billion)]],3,FALSE)-1)*100,NA())</f>
        <v>2.4646349880997453</v>
      </c>
      <c r="G275" s="25">
        <f ca="1">IFERROR((Kreditvækst[[#This Row],[Lending to households (kr. billion)]]/VLOOKUP(DATE(YEAR(Kreditvækst[[#This Row],[Date]])-1,MONTH(Kreditvækst[[#This Row],[Date]])+1,1)-1,Kreditvækst[[#All],[Date]:[Lending to households (kr. billion)]],4,FALSE)-1)*100,NA())</f>
        <v>9.1066031085996322</v>
      </c>
    </row>
    <row r="276" spans="1:7" hidden="1" x14ac:dyDescent="0.25">
      <c r="A276" s="10">
        <v>37560</v>
      </c>
      <c r="B276" s="25"/>
      <c r="C276" s="25">
        <v>566.35138446453334</v>
      </c>
      <c r="D276" s="25">
        <v>1219.5091625145621</v>
      </c>
      <c r="E276" s="25"/>
      <c r="F276" s="25">
        <f ca="1">IFERROR((Kreditvækst[[#This Row],[Lending to the corporate sector (kr. billion)]]/VLOOKUP(DATE(YEAR(Kreditvækst[[#This Row],[Date]])-1,MONTH(Kreditvækst[[#This Row],[Date]])+1,1)-1,Kreditvækst[[#All],[Date]:[Lending to the corporate sector (kr. billion)]],3,FALSE)-1)*100,NA())</f>
        <v>0.35343529720632816</v>
      </c>
      <c r="G276" s="25">
        <f ca="1">IFERROR((Kreditvækst[[#This Row],[Lending to households (kr. billion)]]/VLOOKUP(DATE(YEAR(Kreditvækst[[#This Row],[Date]])-1,MONTH(Kreditvækst[[#This Row],[Date]])+1,1)-1,Kreditvækst[[#All],[Date]:[Lending to households (kr. billion)]],4,FALSE)-1)*100,NA())</f>
        <v>8.8070394603291469</v>
      </c>
    </row>
    <row r="277" spans="1:7" hidden="1" x14ac:dyDescent="0.25">
      <c r="A277" s="10">
        <v>37590</v>
      </c>
      <c r="B277" s="25"/>
      <c r="C277" s="25">
        <v>574.95142214949522</v>
      </c>
      <c r="D277" s="25">
        <v>1218.4565140719819</v>
      </c>
      <c r="E277" s="25"/>
      <c r="F277" s="25">
        <f ca="1">IFERROR((Kreditvækst[[#This Row],[Lending to the corporate sector (kr. billion)]]/VLOOKUP(DATE(YEAR(Kreditvækst[[#This Row],[Date]])-1,MONTH(Kreditvækst[[#This Row],[Date]])+1,1)-1,Kreditvækst[[#All],[Date]:[Lending to the corporate sector (kr. billion)]],3,FALSE)-1)*100,NA())</f>
        <v>0.49268794840608976</v>
      </c>
      <c r="G277" s="25">
        <f ca="1">IFERROR((Kreditvækst[[#This Row],[Lending to households (kr. billion)]]/VLOOKUP(DATE(YEAR(Kreditvækst[[#This Row],[Date]])-1,MONTH(Kreditvækst[[#This Row],[Date]])+1,1)-1,Kreditvækst[[#All],[Date]:[Lending to households (kr. billion)]],4,FALSE)-1)*100,NA())</f>
        <v>7.7723163314587396</v>
      </c>
    </row>
    <row r="278" spans="1:7" x14ac:dyDescent="0.25">
      <c r="A278" s="10">
        <v>37621</v>
      </c>
      <c r="B278" s="25">
        <v>160.65760470083526</v>
      </c>
      <c r="C278" s="25">
        <v>575.98887781212693</v>
      </c>
      <c r="D278" s="25">
        <v>1230.8114564601065</v>
      </c>
      <c r="E27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0.19715215940310227</v>
      </c>
      <c r="F278" s="25">
        <f ca="1">IFERROR((Kreditvækst[[#This Row],[Lending to the corporate sector (kr. billion)]]/VLOOKUP(DATE(YEAR(Kreditvækst[[#This Row],[Date]])-1,MONTH(Kreditvækst[[#This Row],[Date]])+1,1)-1,Kreditvækst[[#All],[Date]:[Lending to the corporate sector (kr. billion)]],3,FALSE)-1)*100,NA())</f>
        <v>2.2730198994382222</v>
      </c>
      <c r="G278" s="25">
        <f ca="1">IFERROR((Kreditvækst[[#This Row],[Lending to households (kr. billion)]]/VLOOKUP(DATE(YEAR(Kreditvækst[[#This Row],[Date]])-1,MONTH(Kreditvækst[[#This Row],[Date]])+1,1)-1,Kreditvækst[[#All],[Date]:[Lending to households (kr. billion)]],4,FALSE)-1)*100,NA())</f>
        <v>6.8418799983815726</v>
      </c>
    </row>
    <row r="279" spans="1:7" hidden="1" x14ac:dyDescent="0.25">
      <c r="A279" s="10">
        <v>37652</v>
      </c>
      <c r="B279" s="25"/>
      <c r="C279" s="25">
        <v>582.93878257705398</v>
      </c>
      <c r="D279" s="25">
        <v>1230.4357503343617</v>
      </c>
      <c r="E279" s="25"/>
      <c r="F279" s="25">
        <f ca="1">IFERROR((Kreditvækst[[#This Row],[Lending to the corporate sector (kr. billion)]]/VLOOKUP(DATE(YEAR(Kreditvækst[[#This Row],[Date]])-1,MONTH(Kreditvækst[[#This Row],[Date]])+1,1)-1,Kreditvækst[[#All],[Date]:[Lending to the corporate sector (kr. billion)]],3,FALSE)-1)*100,NA())</f>
        <v>2.9364272344495568</v>
      </c>
      <c r="G279" s="25">
        <f ca="1">IFERROR((Kreditvækst[[#This Row],[Lending to households (kr. billion)]]/VLOOKUP(DATE(YEAR(Kreditvækst[[#This Row],[Date]])-1,MONTH(Kreditvækst[[#This Row],[Date]])+1,1)-1,Kreditvækst[[#All],[Date]:[Lending to households (kr. billion)]],4,FALSE)-1)*100,NA())</f>
        <v>7.4955845286163392</v>
      </c>
    </row>
    <row r="280" spans="1:7" hidden="1" x14ac:dyDescent="0.25">
      <c r="A280" s="10">
        <v>37680</v>
      </c>
      <c r="B280" s="25"/>
      <c r="C280" s="25">
        <v>586.80520840405404</v>
      </c>
      <c r="D280" s="25">
        <v>1238.7289385303616</v>
      </c>
      <c r="E280" s="25"/>
      <c r="F280" s="25">
        <f ca="1">IFERROR((Kreditvækst[[#This Row],[Lending to the corporate sector (kr. billion)]]/VLOOKUP(DATE(YEAR(Kreditvækst[[#This Row],[Date]])-1,MONTH(Kreditvækst[[#This Row],[Date]])+1,1)-1,Kreditvækst[[#All],[Date]:[Lending to the corporate sector (kr. billion)]],3,FALSE)-1)*100,NA())</f>
        <v>3.4187466204251171</v>
      </c>
      <c r="G280" s="25">
        <f ca="1">IFERROR((Kreditvækst[[#This Row],[Lending to households (kr. billion)]]/VLOOKUP(DATE(YEAR(Kreditvækst[[#This Row],[Date]])-1,MONTH(Kreditvækst[[#This Row],[Date]])+1,1)-1,Kreditvækst[[#All],[Date]:[Lending to households (kr. billion)]],4,FALSE)-1)*100,NA())</f>
        <v>7.554620495839881</v>
      </c>
    </row>
    <row r="281" spans="1:7" x14ac:dyDescent="0.25">
      <c r="A281" s="10">
        <v>37711</v>
      </c>
      <c r="B281" s="25">
        <v>164.98811534418917</v>
      </c>
      <c r="C281" s="25">
        <v>595.11526504599999</v>
      </c>
      <c r="D281" s="25">
        <v>1256.506711003</v>
      </c>
      <c r="E28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3.2483424914724113</v>
      </c>
      <c r="F281" s="25">
        <f ca="1">IFERROR((Kreditvækst[[#This Row],[Lending to the corporate sector (kr. billion)]]/VLOOKUP(DATE(YEAR(Kreditvækst[[#This Row],[Date]])-1,MONTH(Kreditvækst[[#This Row],[Date]])+1,1)-1,Kreditvækst[[#All],[Date]:[Lending to the corporate sector (kr. billion)]],3,FALSE)-1)*100,NA())</f>
        <v>4.2023826021373667</v>
      </c>
      <c r="G281" s="25">
        <f ca="1">IFERROR((Kreditvækst[[#This Row],[Lending to households (kr. billion)]]/VLOOKUP(DATE(YEAR(Kreditvækst[[#This Row],[Date]])-1,MONTH(Kreditvækst[[#This Row],[Date]])+1,1)-1,Kreditvækst[[#All],[Date]:[Lending to households (kr. billion)]],4,FALSE)-1)*100,NA())</f>
        <v>7.9505398936978944</v>
      </c>
    </row>
    <row r="282" spans="1:7" hidden="1" x14ac:dyDescent="0.25">
      <c r="A282" s="10">
        <v>37741</v>
      </c>
      <c r="B282" s="25"/>
      <c r="C282" s="25">
        <v>597.03303142900006</v>
      </c>
      <c r="D282" s="25">
        <v>1258.448356973</v>
      </c>
      <c r="E282" s="25"/>
      <c r="F282" s="25">
        <f ca="1">IFERROR((Kreditvækst[[#This Row],[Lending to the corporate sector (kr. billion)]]/VLOOKUP(DATE(YEAR(Kreditvækst[[#This Row],[Date]])-1,MONTH(Kreditvækst[[#This Row],[Date]])+1,1)-1,Kreditvækst[[#All],[Date]:[Lending to the corporate sector (kr. billion)]],3,FALSE)-1)*100,NA())</f>
        <v>4.2240221015885204</v>
      </c>
      <c r="G282" s="25">
        <f ca="1">IFERROR((Kreditvækst[[#This Row],[Lending to households (kr. billion)]]/VLOOKUP(DATE(YEAR(Kreditvækst[[#This Row],[Date]])-1,MONTH(Kreditvækst[[#This Row],[Date]])+1,1)-1,Kreditvækst[[#All],[Date]:[Lending to households (kr. billion)]],4,FALSE)-1)*100,NA())</f>
        <v>7.8556582646986728</v>
      </c>
    </row>
    <row r="283" spans="1:7" hidden="1" x14ac:dyDescent="0.25">
      <c r="A283" s="10">
        <v>37772</v>
      </c>
      <c r="B283" s="25"/>
      <c r="C283" s="25">
        <v>592.33366438799999</v>
      </c>
      <c r="D283" s="25">
        <v>1265.4023124739999</v>
      </c>
      <c r="E283" s="25"/>
      <c r="F283" s="25">
        <f ca="1">IFERROR((Kreditvækst[[#This Row],[Lending to the corporate sector (kr. billion)]]/VLOOKUP(DATE(YEAR(Kreditvækst[[#This Row],[Date]])-1,MONTH(Kreditvækst[[#This Row],[Date]])+1,1)-1,Kreditvækst[[#All],[Date]:[Lending to the corporate sector (kr. billion)]],3,FALSE)-1)*100,NA())</f>
        <v>4.3904286856074171</v>
      </c>
      <c r="G283" s="25">
        <f ca="1">IFERROR((Kreditvækst[[#This Row],[Lending to households (kr. billion)]]/VLOOKUP(DATE(YEAR(Kreditvækst[[#This Row],[Date]])-1,MONTH(Kreditvækst[[#This Row],[Date]])+1,1)-1,Kreditvækst[[#All],[Date]:[Lending to households (kr. billion)]],4,FALSE)-1)*100,NA())</f>
        <v>7.8424907011583223</v>
      </c>
    </row>
    <row r="284" spans="1:7" x14ac:dyDescent="0.25">
      <c r="A284" s="10">
        <v>37802</v>
      </c>
      <c r="B284" s="25">
        <v>167.39662783450723</v>
      </c>
      <c r="C284" s="25">
        <v>603.87619281000002</v>
      </c>
      <c r="D284" s="25">
        <v>1279.084065949</v>
      </c>
      <c r="E28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5.1545861470818632</v>
      </c>
      <c r="F284" s="25">
        <f ca="1">IFERROR((Kreditvækst[[#This Row],[Lending to the corporate sector (kr. billion)]]/VLOOKUP(DATE(YEAR(Kreditvækst[[#This Row],[Date]])-1,MONTH(Kreditvækst[[#This Row],[Date]])+1,1)-1,Kreditvækst[[#All],[Date]:[Lending to the corporate sector (kr. billion)]],3,FALSE)-1)*100,NA())</f>
        <v>5.220284755533755</v>
      </c>
      <c r="G284" s="25">
        <f ca="1">IFERROR((Kreditvækst[[#This Row],[Lending to households (kr. billion)]]/VLOOKUP(DATE(YEAR(Kreditvækst[[#This Row],[Date]])-1,MONTH(Kreditvækst[[#This Row],[Date]])+1,1)-1,Kreditvækst[[#All],[Date]:[Lending to households (kr. billion)]],4,FALSE)-1)*100,NA())</f>
        <v>7.9746564266837794</v>
      </c>
    </row>
    <row r="285" spans="1:7" hidden="1" x14ac:dyDescent="0.25">
      <c r="A285" s="10">
        <v>37833</v>
      </c>
      <c r="B285" s="25"/>
      <c r="C285" s="25">
        <v>593.11552807599992</v>
      </c>
      <c r="D285" s="25">
        <v>1282.3215298729999</v>
      </c>
      <c r="E285" s="25"/>
      <c r="F285" s="25">
        <f ca="1">IFERROR((Kreditvækst[[#This Row],[Lending to the corporate sector (kr. billion)]]/VLOOKUP(DATE(YEAR(Kreditvækst[[#This Row],[Date]])-1,MONTH(Kreditvækst[[#This Row],[Date]])+1,1)-1,Kreditvækst[[#All],[Date]:[Lending to the corporate sector (kr. billion)]],3,FALSE)-1)*100,NA())</f>
        <v>4.7529053107844055</v>
      </c>
      <c r="G285" s="25">
        <f ca="1">IFERROR((Kreditvækst[[#This Row],[Lending to households (kr. billion)]]/VLOOKUP(DATE(YEAR(Kreditvækst[[#This Row],[Date]])-1,MONTH(Kreditvækst[[#This Row],[Date]])+1,1)-1,Kreditvækst[[#All],[Date]:[Lending to households (kr. billion)]],4,FALSE)-1)*100,NA())</f>
        <v>7.7936099724096097</v>
      </c>
    </row>
    <row r="286" spans="1:7" hidden="1" x14ac:dyDescent="0.25">
      <c r="A286" s="10">
        <v>37864</v>
      </c>
      <c r="B286" s="25"/>
      <c r="C286" s="25">
        <v>596.25555896700007</v>
      </c>
      <c r="D286" s="25">
        <v>1289.0611135539998</v>
      </c>
      <c r="E286" s="25"/>
      <c r="F286" s="25">
        <f ca="1">IFERROR((Kreditvækst[[#This Row],[Lending to the corporate sector (kr. billion)]]/VLOOKUP(DATE(YEAR(Kreditvækst[[#This Row],[Date]])-1,MONTH(Kreditvækst[[#This Row],[Date]])+1,1)-1,Kreditvækst[[#All],[Date]:[Lending to the corporate sector (kr. billion)]],3,FALSE)-1)*100,NA())</f>
        <v>4.8808804957039653</v>
      </c>
      <c r="G286" s="25">
        <f ca="1">IFERROR((Kreditvækst[[#This Row],[Lending to households (kr. billion)]]/VLOOKUP(DATE(YEAR(Kreditvækst[[#This Row],[Date]])-1,MONTH(Kreditvækst[[#This Row],[Date]])+1,1)-1,Kreditvækst[[#All],[Date]:[Lending to households (kr. billion)]],4,FALSE)-1)*100,NA())</f>
        <v>6.472207725875978</v>
      </c>
    </row>
    <row r="287" spans="1:7" x14ac:dyDescent="0.25">
      <c r="A287" s="10">
        <v>37894</v>
      </c>
      <c r="B287" s="25">
        <v>169.39251896516211</v>
      </c>
      <c r="C287" s="25">
        <v>603.91866002200004</v>
      </c>
      <c r="D287" s="25">
        <v>1301.9395960479999</v>
      </c>
      <c r="E28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4.8814650472015053</v>
      </c>
      <c r="F287" s="25">
        <f ca="1">IFERROR((Kreditvækst[[#This Row],[Lending to the corporate sector (kr. billion)]]/VLOOKUP(DATE(YEAR(Kreditvækst[[#This Row],[Date]])-1,MONTH(Kreditvækst[[#This Row],[Date]])+1,1)-1,Kreditvækst[[#All],[Date]:[Lending to the corporate sector (kr. billion)]],3,FALSE)-1)*100,NA())</f>
        <v>5.3308542667718672</v>
      </c>
      <c r="G287" s="25">
        <f ca="1">IFERROR((Kreditvækst[[#This Row],[Lending to households (kr. billion)]]/VLOOKUP(DATE(YEAR(Kreditvækst[[#This Row],[Date]])-1,MONTH(Kreditvækst[[#This Row],[Date]])+1,1)-1,Kreditvækst[[#All],[Date]:[Lending to households (kr. billion)]],4,FALSE)-1)*100,NA())</f>
        <v>6.9776925722088601</v>
      </c>
    </row>
    <row r="288" spans="1:7" hidden="1" x14ac:dyDescent="0.25">
      <c r="A288" s="10">
        <v>37925</v>
      </c>
      <c r="B288" s="25"/>
      <c r="C288" s="25">
        <v>594.32297106600004</v>
      </c>
      <c r="D288" s="25">
        <v>1304.21581156</v>
      </c>
      <c r="E288" s="25"/>
      <c r="F288" s="25">
        <f ca="1">IFERROR((Kreditvækst[[#This Row],[Lending to the corporate sector (kr. billion)]]/VLOOKUP(DATE(YEAR(Kreditvækst[[#This Row],[Date]])-1,MONTH(Kreditvækst[[#This Row],[Date]])+1,1)-1,Kreditvækst[[#All],[Date]:[Lending to the corporate sector (kr. billion)]],3,FALSE)-1)*100,NA())</f>
        <v>4.9389102540841945</v>
      </c>
      <c r="G288" s="25">
        <f ca="1">IFERROR((Kreditvækst[[#This Row],[Lending to households (kr. billion)]]/VLOOKUP(DATE(YEAR(Kreditvækst[[#This Row],[Date]])-1,MONTH(Kreditvækst[[#This Row],[Date]])+1,1)-1,Kreditvækst[[#All],[Date]:[Lending to households (kr. billion)]],4,FALSE)-1)*100,NA())</f>
        <v>6.945962494515201</v>
      </c>
    </row>
    <row r="289" spans="1:7" hidden="1" x14ac:dyDescent="0.25">
      <c r="A289" s="10">
        <v>37955</v>
      </c>
      <c r="B289" s="25"/>
      <c r="C289" s="25">
        <v>601.90661061100002</v>
      </c>
      <c r="D289" s="25">
        <v>1309.0812116899999</v>
      </c>
      <c r="E289" s="25"/>
      <c r="F289" s="25">
        <f ca="1">IFERROR((Kreditvækst[[#This Row],[Lending to the corporate sector (kr. billion)]]/VLOOKUP(DATE(YEAR(Kreditvækst[[#This Row],[Date]])-1,MONTH(Kreditvækst[[#This Row],[Date]])+1,1)-1,Kreditvækst[[#All],[Date]:[Lending to the corporate sector (kr. billion)]],3,FALSE)-1)*100,NA())</f>
        <v>4.6882549417359476</v>
      </c>
      <c r="G289" s="25">
        <f ca="1">IFERROR((Kreditvækst[[#This Row],[Lending to households (kr. billion)]]/VLOOKUP(DATE(YEAR(Kreditvækst[[#This Row],[Date]])-1,MONTH(Kreditvækst[[#This Row],[Date]])+1,1)-1,Kreditvækst[[#All],[Date]:[Lending to households (kr. billion)]],4,FALSE)-1)*100,NA())</f>
        <v>7.4376636811729568</v>
      </c>
    </row>
    <row r="290" spans="1:7" x14ac:dyDescent="0.25">
      <c r="A290" s="10">
        <v>37986</v>
      </c>
      <c r="B290" s="25">
        <v>168.37523628573655</v>
      </c>
      <c r="C290" s="25">
        <v>610.94856088300003</v>
      </c>
      <c r="D290" s="25">
        <v>1330.153126341</v>
      </c>
      <c r="E29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4.8037760797395634</v>
      </c>
      <c r="F290" s="25">
        <f ca="1">IFERROR((Kreditvækst[[#This Row],[Lending to the corporate sector (kr. billion)]]/VLOOKUP(DATE(YEAR(Kreditvækst[[#This Row],[Date]])-1,MONTH(Kreditvækst[[#This Row],[Date]])+1,1)-1,Kreditvækst[[#All],[Date]:[Lending to the corporate sector (kr. billion)]],3,FALSE)-1)*100,NA())</f>
        <v>6.0695066202781867</v>
      </c>
      <c r="G290" s="25">
        <f ca="1">IFERROR((Kreditvækst[[#This Row],[Lending to households (kr. billion)]]/VLOOKUP(DATE(YEAR(Kreditvækst[[#This Row],[Date]])-1,MONTH(Kreditvækst[[#This Row],[Date]])+1,1)-1,Kreditvækst[[#All],[Date]:[Lending to households (kr. billion)]],4,FALSE)-1)*100,NA())</f>
        <v>8.0712337669172065</v>
      </c>
    </row>
    <row r="291" spans="1:7" hidden="1" x14ac:dyDescent="0.25">
      <c r="A291" s="10">
        <v>38017</v>
      </c>
      <c r="B291" s="25"/>
      <c r="C291" s="25">
        <v>604.23867536700004</v>
      </c>
      <c r="D291" s="25">
        <v>1334.5611058299999</v>
      </c>
      <c r="E291" s="25"/>
      <c r="F291" s="25">
        <f ca="1">IFERROR((Kreditvækst[[#This Row],[Lending to the corporate sector (kr. billion)]]/VLOOKUP(DATE(YEAR(Kreditvækst[[#This Row],[Date]])-1,MONTH(Kreditvækst[[#This Row],[Date]])+1,1)-1,Kreditvækst[[#All],[Date]:[Lending to the corporate sector (kr. billion)]],3,FALSE)-1)*100,NA())</f>
        <v>3.6538815784023848</v>
      </c>
      <c r="G291" s="25">
        <f ca="1">IFERROR((Kreditvækst[[#This Row],[Lending to households (kr. billion)]]/VLOOKUP(DATE(YEAR(Kreditvækst[[#This Row],[Date]])-1,MONTH(Kreditvækst[[#This Row],[Date]])+1,1)-1,Kreditvækst[[#All],[Date]:[Lending to households (kr. billion)]],4,FALSE)-1)*100,NA())</f>
        <v>8.4624780665989885</v>
      </c>
    </row>
    <row r="292" spans="1:7" hidden="1" x14ac:dyDescent="0.25">
      <c r="A292" s="10">
        <v>38046</v>
      </c>
      <c r="B292" s="25"/>
      <c r="C292" s="25">
        <v>611.62123271299993</v>
      </c>
      <c r="D292" s="25">
        <v>1337.069028594</v>
      </c>
      <c r="E292" s="25"/>
      <c r="F292" s="25">
        <f ca="1">IFERROR((Kreditvækst[[#This Row],[Lending to the corporate sector (kr. billion)]]/VLOOKUP(DATE(YEAR(Kreditvækst[[#This Row],[Date]])-1,MONTH(Kreditvækst[[#This Row],[Date]])+1,1)-1,Kreditvækst[[#All],[Date]:[Lending to the corporate sector (kr. billion)]],3,FALSE)-1)*100,NA())</f>
        <v>4.2290054610180761</v>
      </c>
      <c r="G292" s="25">
        <f ca="1">IFERROR((Kreditvækst[[#This Row],[Lending to households (kr. billion)]]/VLOOKUP(DATE(YEAR(Kreditvækst[[#This Row],[Date]])-1,MONTH(Kreditvækst[[#This Row],[Date]])+1,1)-1,Kreditvækst[[#All],[Date]:[Lending to households (kr. billion)]],4,FALSE)-1)*100,NA())</f>
        <v>7.9387900778607801</v>
      </c>
    </row>
    <row r="293" spans="1:7" x14ac:dyDescent="0.25">
      <c r="A293" s="10">
        <v>38077</v>
      </c>
      <c r="B293" s="25">
        <v>173.78650548211718</v>
      </c>
      <c r="C293" s="25">
        <v>632.91752016600003</v>
      </c>
      <c r="D293" s="25">
        <v>1356.264608344</v>
      </c>
      <c r="E29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5.3327417672317079</v>
      </c>
      <c r="F293" s="25">
        <f ca="1">IFERROR((Kreditvækst[[#This Row],[Lending to the corporate sector (kr. billion)]]/VLOOKUP(DATE(YEAR(Kreditvækst[[#This Row],[Date]])-1,MONTH(Kreditvækst[[#This Row],[Date]])+1,1)-1,Kreditvækst[[#All],[Date]:[Lending to the corporate sector (kr. billion)]],3,FALSE)-1)*100,NA())</f>
        <v>6.3520896438571617</v>
      </c>
      <c r="G293" s="25">
        <f ca="1">IFERROR((Kreditvækst[[#This Row],[Lending to households (kr. billion)]]/VLOOKUP(DATE(YEAR(Kreditvækst[[#This Row],[Date]])-1,MONTH(Kreditvækst[[#This Row],[Date]])+1,1)-1,Kreditvækst[[#All],[Date]:[Lending to households (kr. billion)]],4,FALSE)-1)*100,NA())</f>
        <v>7.9393047778764991</v>
      </c>
    </row>
    <row r="294" spans="1:7" hidden="1" x14ac:dyDescent="0.25">
      <c r="A294" s="10">
        <v>38107</v>
      </c>
      <c r="B294" s="25"/>
      <c r="C294" s="25">
        <v>645.63654719300007</v>
      </c>
      <c r="D294" s="25">
        <v>1361.9368880169998</v>
      </c>
      <c r="E294" s="25"/>
      <c r="F294" s="25">
        <f ca="1">IFERROR((Kreditvækst[[#This Row],[Lending to the corporate sector (kr. billion)]]/VLOOKUP(DATE(YEAR(Kreditvækst[[#This Row],[Date]])-1,MONTH(Kreditvækst[[#This Row],[Date]])+1,1)-1,Kreditvækst[[#All],[Date]:[Lending to the corporate sector (kr. billion)]],3,FALSE)-1)*100,NA())</f>
        <v>8.1408419979154942</v>
      </c>
      <c r="G294" s="25">
        <f ca="1">IFERROR((Kreditvækst[[#This Row],[Lending to households (kr. billion)]]/VLOOKUP(DATE(YEAR(Kreditvækst[[#This Row],[Date]])-1,MONTH(Kreditvækst[[#This Row],[Date]])+1,1)-1,Kreditvækst[[#All],[Date]:[Lending to households (kr. billion)]],4,FALSE)-1)*100,NA())</f>
        <v>8.2235024163347603</v>
      </c>
    </row>
    <row r="295" spans="1:7" hidden="1" x14ac:dyDescent="0.25">
      <c r="A295" s="10">
        <v>38138</v>
      </c>
      <c r="B295" s="25"/>
      <c r="C295" s="25">
        <v>644.294646564</v>
      </c>
      <c r="D295" s="25">
        <v>1371.0309357219999</v>
      </c>
      <c r="E295" s="25"/>
      <c r="F295" s="25">
        <f ca="1">IFERROR((Kreditvækst[[#This Row],[Lending to the corporate sector (kr. billion)]]/VLOOKUP(DATE(YEAR(Kreditvækst[[#This Row],[Date]])-1,MONTH(Kreditvækst[[#This Row],[Date]])+1,1)-1,Kreditvækst[[#All],[Date]:[Lending to the corporate sector (kr. billion)]],3,FALSE)-1)*100,NA())</f>
        <v>8.7722487003480065</v>
      </c>
      <c r="G295" s="25">
        <f ca="1">IFERROR((Kreditvækst[[#This Row],[Lending to households (kr. billion)]]/VLOOKUP(DATE(YEAR(Kreditvækst[[#This Row],[Date]])-1,MONTH(Kreditvækst[[#This Row],[Date]])+1,1)-1,Kreditvækst[[#All],[Date]:[Lending to households (kr. billion)]],4,FALSE)-1)*100,NA())</f>
        <v>8.3474340300109251</v>
      </c>
    </row>
    <row r="296" spans="1:7" x14ac:dyDescent="0.25">
      <c r="A296" s="10">
        <v>38168</v>
      </c>
      <c r="B296" s="25">
        <v>174.88358602930828</v>
      </c>
      <c r="C296" s="25">
        <v>642.936055033</v>
      </c>
      <c r="D296" s="25">
        <v>1392.165171394</v>
      </c>
      <c r="E29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4.4725860321408906</v>
      </c>
      <c r="F296" s="25">
        <f ca="1">IFERROR((Kreditvækst[[#This Row],[Lending to the corporate sector (kr. billion)]]/VLOOKUP(DATE(YEAR(Kreditvækst[[#This Row],[Date]])-1,MONTH(Kreditvækst[[#This Row],[Date]])+1,1)-1,Kreditvækst[[#All],[Date]:[Lending to the corporate sector (kr. billion)]],3,FALSE)-1)*100,NA())</f>
        <v>6.4681904483175234</v>
      </c>
      <c r="G296" s="25">
        <f ca="1">IFERROR((Kreditvækst[[#This Row],[Lending to households (kr. billion)]]/VLOOKUP(DATE(YEAR(Kreditvækst[[#This Row],[Date]])-1,MONTH(Kreditvækst[[#This Row],[Date]])+1,1)-1,Kreditvækst[[#All],[Date]:[Lending to households (kr. billion)]],4,FALSE)-1)*100,NA())</f>
        <v>8.8407875960131665</v>
      </c>
    </row>
    <row r="297" spans="1:7" hidden="1" x14ac:dyDescent="0.25">
      <c r="A297" s="10">
        <v>38199</v>
      </c>
      <c r="B297" s="25"/>
      <c r="C297" s="25">
        <v>632.74054677300001</v>
      </c>
      <c r="D297" s="25">
        <v>1394.489166154</v>
      </c>
      <c r="E297" s="25"/>
      <c r="F297" s="25">
        <f ca="1">IFERROR((Kreditvækst[[#This Row],[Lending to the corporate sector (kr. billion)]]/VLOOKUP(DATE(YEAR(Kreditvækst[[#This Row],[Date]])-1,MONTH(Kreditvækst[[#This Row],[Date]])+1,1)-1,Kreditvækst[[#All],[Date]:[Lending to the corporate sector (kr. billion)]],3,FALSE)-1)*100,NA())</f>
        <v>6.6808263856350525</v>
      </c>
      <c r="G297" s="25">
        <f ca="1">IFERROR((Kreditvækst[[#This Row],[Lending to households (kr. billion)]]/VLOOKUP(DATE(YEAR(Kreditvækst[[#This Row],[Date]])-1,MONTH(Kreditvækst[[#This Row],[Date]])+1,1)-1,Kreditvækst[[#All],[Date]:[Lending to households (kr. billion)]],4,FALSE)-1)*100,NA())</f>
        <v>8.7472317720586936</v>
      </c>
    </row>
    <row r="298" spans="1:7" hidden="1" x14ac:dyDescent="0.25">
      <c r="A298" s="10">
        <v>38230</v>
      </c>
      <c r="B298" s="25"/>
      <c r="C298" s="25">
        <v>636.99905388599996</v>
      </c>
      <c r="D298" s="25">
        <v>1402.2455894680002</v>
      </c>
      <c r="E298" s="25"/>
      <c r="F298" s="25">
        <f ca="1">IFERROR((Kreditvækst[[#This Row],[Lending to the corporate sector (kr. billion)]]/VLOOKUP(DATE(YEAR(Kreditvækst[[#This Row],[Date]])-1,MONTH(Kreditvækst[[#This Row],[Date]])+1,1)-1,Kreditvækst[[#All],[Date]:[Lending to the corporate sector (kr. billion)]],3,FALSE)-1)*100,NA())</f>
        <v>6.8332268448091371</v>
      </c>
      <c r="G298" s="25">
        <f ca="1">IFERROR((Kreditvækst[[#This Row],[Lending to households (kr. billion)]]/VLOOKUP(DATE(YEAR(Kreditvækst[[#This Row],[Date]])-1,MONTH(Kreditvækst[[#This Row],[Date]])+1,1)-1,Kreditvækst[[#All],[Date]:[Lending to households (kr. billion)]],4,FALSE)-1)*100,NA())</f>
        <v>8.7803809085471141</v>
      </c>
    </row>
    <row r="299" spans="1:7" x14ac:dyDescent="0.25">
      <c r="A299" s="10">
        <v>38260</v>
      </c>
      <c r="B299" s="25">
        <v>176.94450121058796</v>
      </c>
      <c r="C299" s="25">
        <v>648.29145663700001</v>
      </c>
      <c r="D299" s="25">
        <v>1412.893852747</v>
      </c>
      <c r="E29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4.4582737723966481</v>
      </c>
      <c r="F299" s="25">
        <f ca="1">IFERROR((Kreditvækst[[#This Row],[Lending to the corporate sector (kr. billion)]]/VLOOKUP(DATE(YEAR(Kreditvækst[[#This Row],[Date]])-1,MONTH(Kreditvækst[[#This Row],[Date]])+1,1)-1,Kreditvækst[[#All],[Date]:[Lending to the corporate sector (kr. billion)]],3,FALSE)-1)*100,NA())</f>
        <v>7.3474789822496112</v>
      </c>
      <c r="G299" s="25">
        <f ca="1">IFERROR((Kreditvækst[[#This Row],[Lending to households (kr. billion)]]/VLOOKUP(DATE(YEAR(Kreditvækst[[#This Row],[Date]])-1,MONTH(Kreditvækst[[#This Row],[Date]])+1,1)-1,Kreditvækst[[#All],[Date]:[Lending to households (kr. billion)]],4,FALSE)-1)*100,NA())</f>
        <v>8.5222276852012548</v>
      </c>
    </row>
    <row r="300" spans="1:7" hidden="1" x14ac:dyDescent="0.25">
      <c r="A300" s="10">
        <v>38291</v>
      </c>
      <c r="B300" s="25"/>
      <c r="C300" s="25">
        <v>650.0057226639999</v>
      </c>
      <c r="D300" s="25">
        <v>1419.9680867700001</v>
      </c>
      <c r="E300" s="25"/>
      <c r="F300" s="25">
        <f ca="1">IFERROR((Kreditvækst[[#This Row],[Lending to the corporate sector (kr. billion)]]/VLOOKUP(DATE(YEAR(Kreditvækst[[#This Row],[Date]])-1,MONTH(Kreditvækst[[#This Row],[Date]])+1,1)-1,Kreditvækst[[#All],[Date]:[Lending to the corporate sector (kr. billion)]],3,FALSE)-1)*100,NA())</f>
        <v>9.3691064133235802</v>
      </c>
      <c r="G300" s="25">
        <f ca="1">IFERROR((Kreditvækst[[#This Row],[Lending to households (kr. billion)]]/VLOOKUP(DATE(YEAR(Kreditvækst[[#This Row],[Date]])-1,MONTH(Kreditvækst[[#This Row],[Date]])+1,1)-1,Kreditvækst[[#All],[Date]:[Lending to households (kr. billion)]],4,FALSE)-1)*100,NA())</f>
        <v>8.875239372504339</v>
      </c>
    </row>
    <row r="301" spans="1:7" hidden="1" x14ac:dyDescent="0.25">
      <c r="A301" s="10">
        <v>38321</v>
      </c>
      <c r="B301" s="25"/>
      <c r="C301" s="25">
        <v>660.24763597200001</v>
      </c>
      <c r="D301" s="25">
        <v>1428.3827699899998</v>
      </c>
      <c r="E301" s="25"/>
      <c r="F301" s="25">
        <f ca="1">IFERROR((Kreditvækst[[#This Row],[Lending to the corporate sector (kr. billion)]]/VLOOKUP(DATE(YEAR(Kreditvækst[[#This Row],[Date]])-1,MONTH(Kreditvækst[[#This Row],[Date]])+1,1)-1,Kreditvækst[[#All],[Date]:[Lending to the corporate sector (kr. billion)]],3,FALSE)-1)*100,NA())</f>
        <v>9.6927038734094584</v>
      </c>
      <c r="G301" s="25">
        <f ca="1">IFERROR((Kreditvækst[[#This Row],[Lending to households (kr. billion)]]/VLOOKUP(DATE(YEAR(Kreditvækst[[#This Row],[Date]])-1,MONTH(Kreditvækst[[#This Row],[Date]])+1,1)-1,Kreditvækst[[#All],[Date]:[Lending to households (kr. billion)]],4,FALSE)-1)*100,NA())</f>
        <v>9.1133809907777863</v>
      </c>
    </row>
    <row r="302" spans="1:7" x14ac:dyDescent="0.25">
      <c r="A302" s="10">
        <v>38352</v>
      </c>
      <c r="B302" s="25">
        <v>179.5446293259364</v>
      </c>
      <c r="C302" s="25">
        <v>661.44702948700001</v>
      </c>
      <c r="D302" s="25">
        <v>1448.4366294240001</v>
      </c>
      <c r="E30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6.6336316946544072</v>
      </c>
      <c r="F302" s="25">
        <f ca="1">IFERROR((Kreditvækst[[#This Row],[Lending to the corporate sector (kr. billion)]]/VLOOKUP(DATE(YEAR(Kreditvækst[[#This Row],[Date]])-1,MONTH(Kreditvækst[[#This Row],[Date]])+1,1)-1,Kreditvækst[[#All],[Date]:[Lending to the corporate sector (kr. billion)]],3,FALSE)-1)*100,NA())</f>
        <v>8.2655843449430222</v>
      </c>
      <c r="G302" s="25">
        <f ca="1">IFERROR((Kreditvækst[[#This Row],[Lending to households (kr. billion)]]/VLOOKUP(DATE(YEAR(Kreditvækst[[#This Row],[Date]])-1,MONTH(Kreditvækst[[#This Row],[Date]])+1,1)-1,Kreditvækst[[#All],[Date]:[Lending to households (kr. billion)]],4,FALSE)-1)*100,NA())</f>
        <v>8.8924726590220224</v>
      </c>
    </row>
    <row r="303" spans="1:7" hidden="1" x14ac:dyDescent="0.25">
      <c r="A303" s="10">
        <v>38383</v>
      </c>
      <c r="B303" s="25"/>
      <c r="C303" s="25">
        <v>667.64988550399994</v>
      </c>
      <c r="D303" s="25">
        <v>1454.1830209120001</v>
      </c>
      <c r="E303" s="25"/>
      <c r="F303" s="25">
        <f ca="1">IFERROR((Kreditvækst[[#This Row],[Lending to the corporate sector (kr. billion)]]/VLOOKUP(DATE(YEAR(Kreditvækst[[#This Row],[Date]])-1,MONTH(Kreditvækst[[#This Row],[Date]])+1,1)-1,Kreditvækst[[#All],[Date]:[Lending to the corporate sector (kr. billion)]],3,FALSE)-1)*100,NA())</f>
        <v>10.49439778056005</v>
      </c>
      <c r="G303" s="25">
        <f ca="1">IFERROR((Kreditvækst[[#This Row],[Lending to households (kr. billion)]]/VLOOKUP(DATE(YEAR(Kreditvækst[[#This Row],[Date]])-1,MONTH(Kreditvækst[[#This Row],[Date]])+1,1)-1,Kreditvækst[[#All],[Date]:[Lending to households (kr. billion)]],4,FALSE)-1)*100,NA())</f>
        <v>8.9633898784727606</v>
      </c>
    </row>
    <row r="304" spans="1:7" hidden="1" x14ac:dyDescent="0.25">
      <c r="A304" s="10">
        <v>38411</v>
      </c>
      <c r="B304" s="25"/>
      <c r="C304" s="25">
        <v>675.82712134100007</v>
      </c>
      <c r="D304" s="25">
        <v>1471.2754596139998</v>
      </c>
      <c r="E304" s="25"/>
      <c r="F304" s="25">
        <f ca="1">IFERROR((Kreditvækst[[#This Row],[Lending to the corporate sector (kr. billion)]]/VLOOKUP(DATE(YEAR(Kreditvækst[[#This Row],[Date]])-1,MONTH(Kreditvækst[[#This Row],[Date]])+1,1)-1,Kreditvækst[[#All],[Date]:[Lending to the corporate sector (kr. billion)]],3,FALSE)-1)*100,NA())</f>
        <v>10.497655279755215</v>
      </c>
      <c r="G304" s="25">
        <f ca="1">IFERROR((Kreditvækst[[#This Row],[Lending to households (kr. billion)]]/VLOOKUP(DATE(YEAR(Kreditvækst[[#This Row],[Date]])-1,MONTH(Kreditvækst[[#This Row],[Date]])+1,1)-1,Kreditvækst[[#All],[Date]:[Lending to households (kr. billion)]],4,FALSE)-1)*100,NA())</f>
        <v>10.037359938037383</v>
      </c>
    </row>
    <row r="305" spans="1:7" x14ac:dyDescent="0.25">
      <c r="A305" s="10">
        <v>38442</v>
      </c>
      <c r="B305" s="25">
        <v>185.74298917628428</v>
      </c>
      <c r="C305" s="25">
        <v>684.812987228</v>
      </c>
      <c r="D305" s="25">
        <v>1495.040495408</v>
      </c>
      <c r="E30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6.8799839555997222</v>
      </c>
      <c r="F305" s="25">
        <f ca="1">IFERROR((Kreditvækst[[#This Row],[Lending to the corporate sector (kr. billion)]]/VLOOKUP(DATE(YEAR(Kreditvækst[[#This Row],[Date]])-1,MONTH(Kreditvækst[[#This Row],[Date]])+1,1)-1,Kreditvækst[[#All],[Date]:[Lending to the corporate sector (kr. billion)]],3,FALSE)-1)*100,NA())</f>
        <v>8.1994044102917218</v>
      </c>
      <c r="G305" s="25">
        <f ca="1">IFERROR((Kreditvækst[[#This Row],[Lending to households (kr. billion)]]/VLOOKUP(DATE(YEAR(Kreditvækst[[#This Row],[Date]])-1,MONTH(Kreditvækst[[#This Row],[Date]])+1,1)-1,Kreditvækst[[#All],[Date]:[Lending to households (kr. billion)]],4,FALSE)-1)*100,NA())</f>
        <v>10.232213257665524</v>
      </c>
    </row>
    <row r="306" spans="1:7" hidden="1" x14ac:dyDescent="0.25">
      <c r="A306" s="10">
        <v>38472</v>
      </c>
      <c r="B306" s="25"/>
      <c r="C306" s="25">
        <v>690.20994109100002</v>
      </c>
      <c r="D306" s="25">
        <v>1498.972727846</v>
      </c>
      <c r="E306" s="25"/>
      <c r="F306" s="25">
        <f ca="1">IFERROR((Kreditvækst[[#This Row],[Lending to the corporate sector (kr. billion)]]/VLOOKUP(DATE(YEAR(Kreditvækst[[#This Row],[Date]])-1,MONTH(Kreditvækst[[#This Row],[Date]])+1,1)-1,Kreditvækst[[#All],[Date]:[Lending to the corporate sector (kr. billion)]],3,FALSE)-1)*100,NA())</f>
        <v>6.9037903897772424</v>
      </c>
      <c r="G306" s="25">
        <f ca="1">IFERROR((Kreditvækst[[#This Row],[Lending to households (kr. billion)]]/VLOOKUP(DATE(YEAR(Kreditvækst[[#This Row],[Date]])-1,MONTH(Kreditvækst[[#This Row],[Date]])+1,1)-1,Kreditvækst[[#All],[Date]:[Lending to households (kr. billion)]],4,FALSE)-1)*100,NA())</f>
        <v>10.061834805614712</v>
      </c>
    </row>
    <row r="307" spans="1:7" hidden="1" x14ac:dyDescent="0.25">
      <c r="A307" s="10">
        <v>38503</v>
      </c>
      <c r="B307" s="25"/>
      <c r="C307" s="25">
        <v>688.52089281899998</v>
      </c>
      <c r="D307" s="25">
        <v>1517.777750836</v>
      </c>
      <c r="E307" s="25"/>
      <c r="F307" s="25">
        <f ca="1">IFERROR((Kreditvækst[[#This Row],[Lending to the corporate sector (kr. billion)]]/VLOOKUP(DATE(YEAR(Kreditvækst[[#This Row],[Date]])-1,MONTH(Kreditvækst[[#This Row],[Date]])+1,1)-1,Kreditvækst[[#All],[Date]:[Lending to the corporate sector (kr. billion)]],3,FALSE)-1)*100,NA())</f>
        <v>6.864288953952502</v>
      </c>
      <c r="G307" s="25">
        <f ca="1">IFERROR((Kreditvækst[[#This Row],[Lending to households (kr. billion)]]/VLOOKUP(DATE(YEAR(Kreditvækst[[#This Row],[Date]])-1,MONTH(Kreditvækst[[#This Row],[Date]])+1,1)-1,Kreditvækst[[#All],[Date]:[Lending to households (kr. billion)]],4,FALSE)-1)*100,NA())</f>
        <v>10.703391972459153</v>
      </c>
    </row>
    <row r="308" spans="1:7" x14ac:dyDescent="0.25">
      <c r="A308" s="10">
        <v>38533</v>
      </c>
      <c r="B308" s="25">
        <v>189.5597467157564</v>
      </c>
      <c r="C308" s="25">
        <v>705.42083016800007</v>
      </c>
      <c r="D308" s="25">
        <v>1549.0232651919998</v>
      </c>
      <c r="E30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8.391960057354142</v>
      </c>
      <c r="F308" s="25">
        <f ca="1">IFERROR((Kreditvækst[[#This Row],[Lending to the corporate sector (kr. billion)]]/VLOOKUP(DATE(YEAR(Kreditvækst[[#This Row],[Date]])-1,MONTH(Kreditvækst[[#This Row],[Date]])+1,1)-1,Kreditvækst[[#All],[Date]:[Lending to the corporate sector (kr. billion)]],3,FALSE)-1)*100,NA())</f>
        <v>9.7186609221647799</v>
      </c>
      <c r="G308" s="25">
        <f ca="1">IFERROR((Kreditvækst[[#This Row],[Lending to households (kr. billion)]]/VLOOKUP(DATE(YEAR(Kreditvækst[[#This Row],[Date]])-1,MONTH(Kreditvækst[[#This Row],[Date]])+1,1)-1,Kreditvækst[[#All],[Date]:[Lending to households (kr. billion)]],4,FALSE)-1)*100,NA())</f>
        <v>11.267204281582121</v>
      </c>
    </row>
    <row r="309" spans="1:7" hidden="1" x14ac:dyDescent="0.25">
      <c r="A309" s="10">
        <v>38564</v>
      </c>
      <c r="B309" s="25"/>
      <c r="C309" s="25">
        <v>695.40327697600003</v>
      </c>
      <c r="D309" s="25">
        <v>1556.195354553</v>
      </c>
      <c r="E309" s="25"/>
      <c r="F309" s="25">
        <f ca="1">IFERROR((Kreditvækst[[#This Row],[Lending to the corporate sector (kr. billion)]]/VLOOKUP(DATE(YEAR(Kreditvækst[[#This Row],[Date]])-1,MONTH(Kreditvækst[[#This Row],[Date]])+1,1)-1,Kreditvækst[[#All],[Date]:[Lending to the corporate sector (kr. billion)]],3,FALSE)-1)*100,NA())</f>
        <v>9.9033846530907965</v>
      </c>
      <c r="G309" s="25">
        <f ca="1">IFERROR((Kreditvækst[[#This Row],[Lending to households (kr. billion)]]/VLOOKUP(DATE(YEAR(Kreditvækst[[#This Row],[Date]])-1,MONTH(Kreditvækst[[#This Row],[Date]])+1,1)-1,Kreditvækst[[#All],[Date]:[Lending to households (kr. billion)]],4,FALSE)-1)*100,NA())</f>
        <v>11.596087823685686</v>
      </c>
    </row>
    <row r="310" spans="1:7" hidden="1" x14ac:dyDescent="0.25">
      <c r="A310" s="10">
        <v>38595</v>
      </c>
      <c r="B310" s="25"/>
      <c r="C310" s="25">
        <v>707.29472428200006</v>
      </c>
      <c r="D310" s="25">
        <v>1588.6453779210001</v>
      </c>
      <c r="E310" s="25"/>
      <c r="F310" s="25">
        <f ca="1">IFERROR((Kreditvækst[[#This Row],[Lending to the corporate sector (kr. billion)]]/VLOOKUP(DATE(YEAR(Kreditvækst[[#This Row],[Date]])-1,MONTH(Kreditvækst[[#This Row],[Date]])+1,1)-1,Kreditvækst[[#All],[Date]:[Lending to the corporate sector (kr. billion)]],3,FALSE)-1)*100,NA())</f>
        <v>11.035443454297589</v>
      </c>
      <c r="G310" s="25">
        <f ca="1">IFERROR((Kreditvækst[[#This Row],[Lending to households (kr. billion)]]/VLOOKUP(DATE(YEAR(Kreditvækst[[#This Row],[Date]])-1,MONTH(Kreditvækst[[#This Row],[Date]])+1,1)-1,Kreditvækst[[#All],[Date]:[Lending to households (kr. billion)]],4,FALSE)-1)*100,NA())</f>
        <v>13.292948813889183</v>
      </c>
    </row>
    <row r="311" spans="1:7" x14ac:dyDescent="0.25">
      <c r="A311" s="10">
        <v>38625</v>
      </c>
      <c r="B311" s="25">
        <v>192.57030966949321</v>
      </c>
      <c r="C311" s="25">
        <v>714.908229269</v>
      </c>
      <c r="D311" s="25">
        <v>1600.3104477890001</v>
      </c>
      <c r="E31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8.8309093258051696</v>
      </c>
      <c r="F311" s="25">
        <f ca="1">IFERROR((Kreditvækst[[#This Row],[Lending to the corporate sector (kr. billion)]]/VLOOKUP(DATE(YEAR(Kreditvækst[[#This Row],[Date]])-1,MONTH(Kreditvækst[[#This Row],[Date]])+1,1)-1,Kreditvækst[[#All],[Date]:[Lending to the corporate sector (kr. billion)]],3,FALSE)-1)*100,NA())</f>
        <v>10.275744335360093</v>
      </c>
      <c r="G311" s="25">
        <f ca="1">IFERROR((Kreditvækst[[#This Row],[Lending to households (kr. billion)]]/VLOOKUP(DATE(YEAR(Kreditvækst[[#This Row],[Date]])-1,MONTH(Kreditvækst[[#This Row],[Date]])+1,1)-1,Kreditvækst[[#All],[Date]:[Lending to households (kr. billion)]],4,FALSE)-1)*100,NA())</f>
        <v>13.264732851489015</v>
      </c>
    </row>
    <row r="312" spans="1:7" hidden="1" x14ac:dyDescent="0.25">
      <c r="A312" s="10">
        <v>38656</v>
      </c>
      <c r="B312" s="25"/>
      <c r="C312" s="25">
        <v>719.66196662099992</v>
      </c>
      <c r="D312" s="25">
        <v>1607.2796166189999</v>
      </c>
      <c r="E312" s="25"/>
      <c r="F312" s="25">
        <f ca="1">IFERROR((Kreditvækst[[#This Row],[Lending to the corporate sector (kr. billion)]]/VLOOKUP(DATE(YEAR(Kreditvækst[[#This Row],[Date]])-1,MONTH(Kreditvækst[[#This Row],[Date]])+1,1)-1,Kreditvækst[[#All],[Date]:[Lending to the corporate sector (kr. billion)]],3,FALSE)-1)*100,NA())</f>
        <v>10.716250877225985</v>
      </c>
      <c r="G312" s="25">
        <f ca="1">IFERROR((Kreditvækst[[#This Row],[Lending to households (kr. billion)]]/VLOOKUP(DATE(YEAR(Kreditvækst[[#This Row],[Date]])-1,MONTH(Kreditvækst[[#This Row],[Date]])+1,1)-1,Kreditvækst[[#All],[Date]:[Lending to households (kr. billion)]],4,FALSE)-1)*100,NA())</f>
        <v>13.191249267797067</v>
      </c>
    </row>
    <row r="313" spans="1:7" hidden="1" x14ac:dyDescent="0.25">
      <c r="A313" s="10">
        <v>38686</v>
      </c>
      <c r="B313" s="25"/>
      <c r="C313" s="25">
        <v>734.230309132</v>
      </c>
      <c r="D313" s="25">
        <v>1624.171073732</v>
      </c>
      <c r="E313" s="25"/>
      <c r="F313" s="25">
        <f ca="1">IFERROR((Kreditvækst[[#This Row],[Lending to the corporate sector (kr. billion)]]/VLOOKUP(DATE(YEAR(Kreditvækst[[#This Row],[Date]])-1,MONTH(Kreditvækst[[#This Row],[Date]])+1,1)-1,Kreditvækst[[#All],[Date]:[Lending to the corporate sector (kr. billion)]],3,FALSE)-1)*100,NA())</f>
        <v>11.205291640474346</v>
      </c>
      <c r="G313" s="25">
        <f ca="1">IFERROR((Kreditvækst[[#This Row],[Lending to households (kr. billion)]]/VLOOKUP(DATE(YEAR(Kreditvækst[[#This Row],[Date]])-1,MONTH(Kreditvækst[[#This Row],[Date]])+1,1)-1,Kreditvækst[[#All],[Date]:[Lending to households (kr. billion)]],4,FALSE)-1)*100,NA())</f>
        <v>13.706991421030024</v>
      </c>
    </row>
    <row r="314" spans="1:7" x14ac:dyDescent="0.25">
      <c r="A314" s="10">
        <v>38717</v>
      </c>
      <c r="B314" s="25">
        <v>198.57620703236037</v>
      </c>
      <c r="C314" s="25">
        <v>751.33296574299993</v>
      </c>
      <c r="D314" s="25">
        <v>1655.0439367190002</v>
      </c>
      <c r="E31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10.599914783234766</v>
      </c>
      <c r="F314" s="25">
        <f ca="1">IFERROR((Kreditvækst[[#This Row],[Lending to the corporate sector (kr. billion)]]/VLOOKUP(DATE(YEAR(Kreditvækst[[#This Row],[Date]])-1,MONTH(Kreditvækst[[#This Row],[Date]])+1,1)-1,Kreditvækst[[#All],[Date]:[Lending to the corporate sector (kr. billion)]],3,FALSE)-1)*100,NA())</f>
        <v>13.589287161167384</v>
      </c>
      <c r="G314" s="25">
        <f ca="1">IFERROR((Kreditvækst[[#This Row],[Lending to households (kr. billion)]]/VLOOKUP(DATE(YEAR(Kreditvækst[[#This Row],[Date]])-1,MONTH(Kreditvækst[[#This Row],[Date]])+1,1)-1,Kreditvækst[[#All],[Date]:[Lending to households (kr. billion)]],4,FALSE)-1)*100,NA())</f>
        <v>14.264159238858909</v>
      </c>
    </row>
    <row r="315" spans="1:7" hidden="1" x14ac:dyDescent="0.25">
      <c r="A315" s="10">
        <v>38748</v>
      </c>
      <c r="B315" s="25"/>
      <c r="C315" s="25">
        <v>744.40833138599999</v>
      </c>
      <c r="D315" s="25">
        <v>1667.8449849670001</v>
      </c>
      <c r="E315" s="25"/>
      <c r="F315" s="25">
        <f ca="1">IFERROR((Kreditvækst[[#This Row],[Lending to the corporate sector (kr. billion)]]/VLOOKUP(DATE(YEAR(Kreditvækst[[#This Row],[Date]])-1,MONTH(Kreditvækst[[#This Row],[Date]])+1,1)-1,Kreditvækst[[#All],[Date]:[Lending to the corporate sector (kr. billion)]],3,FALSE)-1)*100,NA())</f>
        <v>11.496811060494094</v>
      </c>
      <c r="G315" s="25">
        <f ca="1">IFERROR((Kreditvækst[[#This Row],[Lending to households (kr. billion)]]/VLOOKUP(DATE(YEAR(Kreditvækst[[#This Row],[Date]])-1,MONTH(Kreditvækst[[#This Row],[Date]])+1,1)-1,Kreditvækst[[#All],[Date]:[Lending to households (kr. billion)]],4,FALSE)-1)*100,NA())</f>
        <v>14.692921109820167</v>
      </c>
    </row>
    <row r="316" spans="1:7" hidden="1" x14ac:dyDescent="0.25">
      <c r="A316" s="10">
        <v>38776</v>
      </c>
      <c r="B316" s="25"/>
      <c r="C316" s="25">
        <v>753.79411273699998</v>
      </c>
      <c r="D316" s="25">
        <v>1683.3929148750001</v>
      </c>
      <c r="E316" s="25"/>
      <c r="F316" s="25">
        <f ca="1">IFERROR((Kreditvækst[[#This Row],[Lending to the corporate sector (kr. billion)]]/VLOOKUP(DATE(YEAR(Kreditvækst[[#This Row],[Date]])-1,MONTH(Kreditvækst[[#This Row],[Date]])+1,1)-1,Kreditvækst[[#All],[Date]:[Lending to the corporate sector (kr. billion)]],3,FALSE)-1)*100,NA())</f>
        <v>11.536528933804124</v>
      </c>
      <c r="G316" s="25">
        <f ca="1">IFERROR((Kreditvækst[[#This Row],[Lending to households (kr. billion)]]/VLOOKUP(DATE(YEAR(Kreditvækst[[#This Row],[Date]])-1,MONTH(Kreditvækst[[#This Row],[Date]])+1,1)-1,Kreditvækst[[#All],[Date]:[Lending to households (kr. billion)]],4,FALSE)-1)*100,NA())</f>
        <v>14.417249596255143</v>
      </c>
    </row>
    <row r="317" spans="1:7" x14ac:dyDescent="0.25">
      <c r="A317" s="10">
        <v>38807</v>
      </c>
      <c r="B317" s="25">
        <v>204.45745721171767</v>
      </c>
      <c r="C317" s="25">
        <v>772.69277254400004</v>
      </c>
      <c r="D317" s="25">
        <v>1711.852527605</v>
      </c>
      <c r="E31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10.07546401531847</v>
      </c>
      <c r="F317" s="25">
        <f ca="1">IFERROR((Kreditvækst[[#This Row],[Lending to the corporate sector (kr. billion)]]/VLOOKUP(DATE(YEAR(Kreditvækst[[#This Row],[Date]])-1,MONTH(Kreditvækst[[#This Row],[Date]])+1,1)-1,Kreditvækst[[#All],[Date]:[Lending to the corporate sector (kr. billion)]],3,FALSE)-1)*100,NA())</f>
        <v>12.832669203853975</v>
      </c>
      <c r="G317" s="25">
        <f ca="1">IFERROR((Kreditvækst[[#This Row],[Lending to households (kr. billion)]]/VLOOKUP(DATE(YEAR(Kreditvækst[[#This Row],[Date]])-1,MONTH(Kreditvækst[[#This Row],[Date]])+1,1)-1,Kreditvækst[[#All],[Date]:[Lending to households (kr. billion)]],4,FALSE)-1)*100,NA())</f>
        <v>14.502084248750169</v>
      </c>
    </row>
    <row r="318" spans="1:7" hidden="1" x14ac:dyDescent="0.25">
      <c r="A318" s="10">
        <v>38837</v>
      </c>
      <c r="B318" s="25"/>
      <c r="C318" s="25">
        <v>781.02831011699993</v>
      </c>
      <c r="D318" s="25">
        <v>1726.5589938790001</v>
      </c>
      <c r="E318" s="25"/>
      <c r="F318" s="25">
        <f ca="1">IFERROR((Kreditvækst[[#This Row],[Lending to the corporate sector (kr. billion)]]/VLOOKUP(DATE(YEAR(Kreditvækst[[#This Row],[Date]])-1,MONTH(Kreditvækst[[#This Row],[Date]])+1,1)-1,Kreditvækst[[#All],[Date]:[Lending to the corporate sector (kr. billion)]],3,FALSE)-1)*100,NA())</f>
        <v>13.15807895818557</v>
      </c>
      <c r="G318" s="25">
        <f ca="1">IFERROR((Kreditvækst[[#This Row],[Lending to households (kr. billion)]]/VLOOKUP(DATE(YEAR(Kreditvækst[[#This Row],[Date]])-1,MONTH(Kreditvækst[[#This Row],[Date]])+1,1)-1,Kreditvækst[[#All],[Date]:[Lending to households (kr. billion)]],4,FALSE)-1)*100,NA())</f>
        <v>15.182815658029881</v>
      </c>
    </row>
    <row r="319" spans="1:7" hidden="1" x14ac:dyDescent="0.25">
      <c r="A319" s="10">
        <v>38868</v>
      </c>
      <c r="B319" s="25"/>
      <c r="C319" s="25">
        <v>791.32515362100003</v>
      </c>
      <c r="D319" s="25">
        <v>1744.727202821</v>
      </c>
      <c r="E319" s="25"/>
      <c r="F319" s="25">
        <f ca="1">IFERROR((Kreditvækst[[#This Row],[Lending to the corporate sector (kr. billion)]]/VLOOKUP(DATE(YEAR(Kreditvækst[[#This Row],[Date]])-1,MONTH(Kreditvækst[[#This Row],[Date]])+1,1)-1,Kreditvækst[[#All],[Date]:[Lending to the corporate sector (kr. billion)]],3,FALSE)-1)*100,NA())</f>
        <v>14.931175200957259</v>
      </c>
      <c r="G319" s="25">
        <f ca="1">IFERROR((Kreditvækst[[#This Row],[Lending to households (kr. billion)]]/VLOOKUP(DATE(YEAR(Kreditvækst[[#This Row],[Date]])-1,MONTH(Kreditvækst[[#This Row],[Date]])+1,1)-1,Kreditvækst[[#All],[Date]:[Lending to households (kr. billion)]],4,FALSE)-1)*100,NA())</f>
        <v>14.95274600382006</v>
      </c>
    </row>
    <row r="320" spans="1:7" x14ac:dyDescent="0.25">
      <c r="A320" s="10">
        <v>38898</v>
      </c>
      <c r="B320" s="25">
        <v>210.34740083928293</v>
      </c>
      <c r="C320" s="25">
        <v>811.82638543999997</v>
      </c>
      <c r="D320" s="25">
        <v>1769.038180432</v>
      </c>
      <c r="E32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10.966280807864482</v>
      </c>
      <c r="F320" s="25">
        <f ca="1">IFERROR((Kreditvækst[[#This Row],[Lending to the corporate sector (kr. billion)]]/VLOOKUP(DATE(YEAR(Kreditvækst[[#This Row],[Date]])-1,MONTH(Kreditvækst[[#This Row],[Date]])+1,1)-1,Kreditvækst[[#All],[Date]:[Lending to the corporate sector (kr. billion)]],3,FALSE)-1)*100,NA())</f>
        <v>15.083982598962775</v>
      </c>
      <c r="G320" s="25">
        <f ca="1">IFERROR((Kreditvækst[[#This Row],[Lending to households (kr. billion)]]/VLOOKUP(DATE(YEAR(Kreditvækst[[#This Row],[Date]])-1,MONTH(Kreditvækst[[#This Row],[Date]])+1,1)-1,Kreditvækst[[#All],[Date]:[Lending to households (kr. billion)]],4,FALSE)-1)*100,NA())</f>
        <v>14.203460992739171</v>
      </c>
    </row>
    <row r="321" spans="1:7" hidden="1" x14ac:dyDescent="0.25">
      <c r="A321" s="10">
        <v>38929</v>
      </c>
      <c r="B321" s="25"/>
      <c r="C321" s="25">
        <v>811.11999462599999</v>
      </c>
      <c r="D321" s="25">
        <v>1782.913911315</v>
      </c>
      <c r="E321" s="25"/>
      <c r="F321" s="25">
        <f ca="1">IFERROR((Kreditvækst[[#This Row],[Lending to the corporate sector (kr. billion)]]/VLOOKUP(DATE(YEAR(Kreditvækst[[#This Row],[Date]])-1,MONTH(Kreditvækst[[#This Row],[Date]])+1,1)-1,Kreditvækst[[#All],[Date]:[Lending to the corporate sector (kr. billion)]],3,FALSE)-1)*100,NA())</f>
        <v>16.640231859878575</v>
      </c>
      <c r="G321" s="25">
        <f ca="1">IFERROR((Kreditvækst[[#This Row],[Lending to households (kr. billion)]]/VLOOKUP(DATE(YEAR(Kreditvækst[[#This Row],[Date]])-1,MONTH(Kreditvækst[[#This Row],[Date]])+1,1)-1,Kreditvækst[[#All],[Date]:[Lending to households (kr. billion)]],4,FALSE)-1)*100,NA())</f>
        <v>14.56877223664006</v>
      </c>
    </row>
    <row r="322" spans="1:7" hidden="1" x14ac:dyDescent="0.25">
      <c r="A322" s="10">
        <v>38960</v>
      </c>
      <c r="B322" s="25"/>
      <c r="C322" s="25">
        <v>816.15559857800008</v>
      </c>
      <c r="D322" s="25">
        <v>1796.045247952</v>
      </c>
      <c r="E322" s="25"/>
      <c r="F322" s="25">
        <f ca="1">IFERROR((Kreditvækst[[#This Row],[Lending to the corporate sector (kr. billion)]]/VLOOKUP(DATE(YEAR(Kreditvækst[[#This Row],[Date]])-1,MONTH(Kreditvækst[[#This Row],[Date]])+1,1)-1,Kreditvækst[[#All],[Date]:[Lending to the corporate sector (kr. billion)]],3,FALSE)-1)*100,NA())</f>
        <v>15.391161641493722</v>
      </c>
      <c r="G322" s="25">
        <f ca="1">IFERROR((Kreditvækst[[#This Row],[Lending to households (kr. billion)]]/VLOOKUP(DATE(YEAR(Kreditvækst[[#This Row],[Date]])-1,MONTH(Kreditvækst[[#This Row],[Date]])+1,1)-1,Kreditvækst[[#All],[Date]:[Lending to households (kr. billion)]],4,FALSE)-1)*100,NA())</f>
        <v>13.055139486347556</v>
      </c>
    </row>
    <row r="323" spans="1:7" x14ac:dyDescent="0.25">
      <c r="A323" s="10">
        <v>38990</v>
      </c>
      <c r="B323" s="25">
        <v>215.08316141201053</v>
      </c>
      <c r="C323" s="25">
        <v>831.6055376459999</v>
      </c>
      <c r="D323" s="25">
        <v>1818.2098896400003</v>
      </c>
      <c r="E32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11.690717941491569</v>
      </c>
      <c r="F323" s="25">
        <f ca="1">IFERROR((Kreditvækst[[#This Row],[Lending to the corporate sector (kr. billion)]]/VLOOKUP(DATE(YEAR(Kreditvækst[[#This Row],[Date]])-1,MONTH(Kreditvækst[[#This Row],[Date]])+1,1)-1,Kreditvækst[[#All],[Date]:[Lending to the corporate sector (kr. billion)]],3,FALSE)-1)*100,NA())</f>
        <v>16.323396989893936</v>
      </c>
      <c r="G323" s="25">
        <f ca="1">IFERROR((Kreditvækst[[#This Row],[Lending to households (kr. billion)]]/VLOOKUP(DATE(YEAR(Kreditvækst[[#This Row],[Date]])-1,MONTH(Kreditvækst[[#This Row],[Date]])+1,1)-1,Kreditvækst[[#All],[Date]:[Lending to households (kr. billion)]],4,FALSE)-1)*100,NA())</f>
        <v>13.616073190801913</v>
      </c>
    </row>
    <row r="324" spans="1:7" hidden="1" x14ac:dyDescent="0.25">
      <c r="A324" s="10">
        <v>39021</v>
      </c>
      <c r="B324" s="25"/>
      <c r="C324" s="25">
        <v>832.17197200399994</v>
      </c>
      <c r="D324" s="25">
        <v>1830.2398368019999</v>
      </c>
      <c r="E324" s="25"/>
      <c r="F324" s="25">
        <f ca="1">IFERROR((Kreditvækst[[#This Row],[Lending to the corporate sector (kr. billion)]]/VLOOKUP(DATE(YEAR(Kreditvækst[[#This Row],[Date]])-1,MONTH(Kreditvækst[[#This Row],[Date]])+1,1)-1,Kreditvækst[[#All],[Date]:[Lending to the corporate sector (kr. billion)]],3,FALSE)-1)*100,NA())</f>
        <v>15.633729528776374</v>
      </c>
      <c r="G324" s="25">
        <f ca="1">IFERROR((Kreditvækst[[#This Row],[Lending to households (kr. billion)]]/VLOOKUP(DATE(YEAR(Kreditvækst[[#This Row],[Date]])-1,MONTH(Kreditvækst[[#This Row],[Date]])+1,1)-1,Kreditvækst[[#All],[Date]:[Lending to households (kr. billion)]],4,FALSE)-1)*100,NA())</f>
        <v>13.871899940597077</v>
      </c>
    </row>
    <row r="325" spans="1:7" hidden="1" x14ac:dyDescent="0.25">
      <c r="A325" s="10">
        <v>39051</v>
      </c>
      <c r="B325" s="25"/>
      <c r="C325" s="25">
        <v>849.98706882500005</v>
      </c>
      <c r="D325" s="25">
        <v>1847.7121003719999</v>
      </c>
      <c r="E325" s="25"/>
      <c r="F325" s="25">
        <f ca="1">IFERROR((Kreditvækst[[#This Row],[Lending to the corporate sector (kr. billion)]]/VLOOKUP(DATE(YEAR(Kreditvækst[[#This Row],[Date]])-1,MONTH(Kreditvækst[[#This Row],[Date]])+1,1)-1,Kreditvækst[[#All],[Date]:[Lending to the corporate sector (kr. billion)]],3,FALSE)-1)*100,NA())</f>
        <v>15.765728852823656</v>
      </c>
      <c r="G325" s="25">
        <f ca="1">IFERROR((Kreditvækst[[#This Row],[Lending to households (kr. billion)]]/VLOOKUP(DATE(YEAR(Kreditvækst[[#This Row],[Date]])-1,MONTH(Kreditvækst[[#This Row],[Date]])+1,1)-1,Kreditvækst[[#All],[Date]:[Lending to households (kr. billion)]],4,FALSE)-1)*100,NA())</f>
        <v>13.763391692868288</v>
      </c>
    </row>
    <row r="326" spans="1:7" x14ac:dyDescent="0.25">
      <c r="A326" s="10">
        <v>39082</v>
      </c>
      <c r="B326" s="25">
        <v>220.72067886622247</v>
      </c>
      <c r="C326" s="25">
        <v>868.97850020299995</v>
      </c>
      <c r="D326" s="25">
        <v>1873.151585264</v>
      </c>
      <c r="E32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11.151623935617527</v>
      </c>
      <c r="F326" s="25">
        <f ca="1">IFERROR((Kreditvækst[[#This Row],[Lending to the corporate sector (kr. billion)]]/VLOOKUP(DATE(YEAR(Kreditvækst[[#This Row],[Date]])-1,MONTH(Kreditvækst[[#This Row],[Date]])+1,1)-1,Kreditvækst[[#All],[Date]:[Lending to the corporate sector (kr. billion)]],3,FALSE)-1)*100,NA())</f>
        <v>15.658242060982808</v>
      </c>
      <c r="G326" s="25">
        <f ca="1">IFERROR((Kreditvækst[[#This Row],[Lending to households (kr. billion)]]/VLOOKUP(DATE(YEAR(Kreditvækst[[#This Row],[Date]])-1,MONTH(Kreditvækst[[#This Row],[Date]])+1,1)-1,Kreditvækst[[#All],[Date]:[Lending to households (kr. billion)]],4,FALSE)-1)*100,NA())</f>
        <v>13.178360024530944</v>
      </c>
    </row>
    <row r="327" spans="1:7" hidden="1" x14ac:dyDescent="0.25">
      <c r="A327" s="10">
        <v>39113</v>
      </c>
      <c r="B327" s="25"/>
      <c r="C327" s="25">
        <v>863.66491176499994</v>
      </c>
      <c r="D327" s="25">
        <v>1882.1057933729999</v>
      </c>
      <c r="E327" s="25"/>
      <c r="F327" s="25">
        <f ca="1">IFERROR((Kreditvækst[[#This Row],[Lending to the corporate sector (kr. billion)]]/VLOOKUP(DATE(YEAR(Kreditvækst[[#This Row],[Date]])-1,MONTH(Kreditvækst[[#This Row],[Date]])+1,1)-1,Kreditvækst[[#All],[Date]:[Lending to the corporate sector (kr. billion)]],3,FALSE)-1)*100,NA())</f>
        <v>16.020317794799311</v>
      </c>
      <c r="G327" s="25">
        <f ca="1">IFERROR((Kreditvækst[[#This Row],[Lending to households (kr. billion)]]/VLOOKUP(DATE(YEAR(Kreditvækst[[#This Row],[Date]])-1,MONTH(Kreditvækst[[#This Row],[Date]])+1,1)-1,Kreditvækst[[#All],[Date]:[Lending to households (kr. billion)]],4,FALSE)-1)*100,NA())</f>
        <v>12.846566098002166</v>
      </c>
    </row>
    <row r="328" spans="1:7" hidden="1" x14ac:dyDescent="0.25">
      <c r="A328" s="10">
        <v>39141</v>
      </c>
      <c r="B328" s="25"/>
      <c r="C328" s="25">
        <v>881.51195585200003</v>
      </c>
      <c r="D328" s="25">
        <v>1895.682115222</v>
      </c>
      <c r="E328" s="25"/>
      <c r="F328" s="25">
        <f ca="1">IFERROR((Kreditvækst[[#This Row],[Lending to the corporate sector (kr. billion)]]/VLOOKUP(DATE(YEAR(Kreditvækst[[#This Row],[Date]])-1,MONTH(Kreditvækst[[#This Row],[Date]])+1,1)-1,Kreditvækst[[#All],[Date]:[Lending to the corporate sector (kr. billion)]],3,FALSE)-1)*100,NA())</f>
        <v>16.943332530319321</v>
      </c>
      <c r="G328" s="25">
        <f ca="1">IFERROR((Kreditvækst[[#This Row],[Lending to households (kr. billion)]]/VLOOKUP(DATE(YEAR(Kreditvækst[[#This Row],[Date]])-1,MONTH(Kreditvækst[[#This Row],[Date]])+1,1)-1,Kreditvækst[[#All],[Date]:[Lending to households (kr. billion)]],4,FALSE)-1)*100,NA())</f>
        <v>12.610793265858744</v>
      </c>
    </row>
    <row r="329" spans="1:7" x14ac:dyDescent="0.25">
      <c r="A329" s="10">
        <v>39172</v>
      </c>
      <c r="B329" s="25">
        <v>222.80868142400467</v>
      </c>
      <c r="C329" s="25">
        <v>903.94622477799999</v>
      </c>
      <c r="D329" s="25">
        <v>1918.1853512769999</v>
      </c>
      <c r="E32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8.9755709879948853</v>
      </c>
      <c r="F329" s="25">
        <f ca="1">IFERROR((Kreditvækst[[#This Row],[Lending to the corporate sector (kr. billion)]]/VLOOKUP(DATE(YEAR(Kreditvækst[[#This Row],[Date]])-1,MONTH(Kreditvækst[[#This Row],[Date]])+1,1)-1,Kreditvækst[[#All],[Date]:[Lending to the corporate sector (kr. billion)]],3,FALSE)-1)*100,NA())</f>
        <v>16.986499278602473</v>
      </c>
      <c r="G329" s="25">
        <f ca="1">IFERROR((Kreditvækst[[#This Row],[Lending to households (kr. billion)]]/VLOOKUP(DATE(YEAR(Kreditvækst[[#This Row],[Date]])-1,MONTH(Kreditvækst[[#This Row],[Date]])+1,1)-1,Kreditvækst[[#All],[Date]:[Lending to households (kr. billion)]],4,FALSE)-1)*100,NA())</f>
        <v>12.053189182170598</v>
      </c>
    </row>
    <row r="330" spans="1:7" hidden="1" x14ac:dyDescent="0.25">
      <c r="A330" s="10">
        <v>39202</v>
      </c>
      <c r="B330" s="25"/>
      <c r="C330" s="25">
        <v>908.02642229000003</v>
      </c>
      <c r="D330" s="25">
        <v>1929.9360892550003</v>
      </c>
      <c r="E330" s="25"/>
      <c r="F330" s="25">
        <f ca="1">IFERROR((Kreditvækst[[#This Row],[Lending to the corporate sector (kr. billion)]]/VLOOKUP(DATE(YEAR(Kreditvækst[[#This Row],[Date]])-1,MONTH(Kreditvækst[[#This Row],[Date]])+1,1)-1,Kreditvækst[[#All],[Date]:[Lending to the corporate sector (kr. billion)]],3,FALSE)-1)*100,NA())</f>
        <v>16.260372451028758</v>
      </c>
      <c r="G330" s="25">
        <f ca="1">IFERROR((Kreditvækst[[#This Row],[Lending to households (kr. billion)]]/VLOOKUP(DATE(YEAR(Kreditvækst[[#This Row],[Date]])-1,MONTH(Kreditvækst[[#This Row],[Date]])+1,1)-1,Kreditvækst[[#All],[Date]:[Lending to households (kr. billion)]],4,FALSE)-1)*100,NA())</f>
        <v>11.779330801728349</v>
      </c>
    </row>
    <row r="331" spans="1:7" hidden="1" x14ac:dyDescent="0.25">
      <c r="A331" s="10">
        <v>39233</v>
      </c>
      <c r="B331" s="25"/>
      <c r="C331" s="25">
        <v>913.52983038299999</v>
      </c>
      <c r="D331" s="25">
        <v>1944.4650860490001</v>
      </c>
      <c r="E331" s="25"/>
      <c r="F331" s="25">
        <f ca="1">IFERROR((Kreditvækst[[#This Row],[Lending to the corporate sector (kr. billion)]]/VLOOKUP(DATE(YEAR(Kreditvækst[[#This Row],[Date]])-1,MONTH(Kreditvækst[[#This Row],[Date]])+1,1)-1,Kreditvækst[[#All],[Date]:[Lending to the corporate sector (kr. billion)]],3,FALSE)-1)*100,NA())</f>
        <v>15.443042117744831</v>
      </c>
      <c r="G331" s="25">
        <f ca="1">IFERROR((Kreditvækst[[#This Row],[Lending to households (kr. billion)]]/VLOOKUP(DATE(YEAR(Kreditvækst[[#This Row],[Date]])-1,MONTH(Kreditvækst[[#This Row],[Date]])+1,1)-1,Kreditvækst[[#All],[Date]:[Lending to households (kr. billion)]],4,FALSE)-1)*100,NA())</f>
        <v>11.448086721239271</v>
      </c>
    </row>
    <row r="332" spans="1:7" x14ac:dyDescent="0.25">
      <c r="A332" s="10">
        <v>39263</v>
      </c>
      <c r="B332" s="25">
        <v>225.23566042437756</v>
      </c>
      <c r="C332" s="25">
        <v>937.99467647100005</v>
      </c>
      <c r="D332" s="25">
        <v>1971.8227374190001</v>
      </c>
      <c r="E33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7.0779384607039031</v>
      </c>
      <c r="F332" s="25">
        <f ca="1">IFERROR((Kreditvækst[[#This Row],[Lending to the corporate sector (kr. billion)]]/VLOOKUP(DATE(YEAR(Kreditvækst[[#This Row],[Date]])-1,MONTH(Kreditvækst[[#This Row],[Date]])+1,1)-1,Kreditvækst[[#All],[Date]:[Lending to the corporate sector (kr. billion)]],3,FALSE)-1)*100,NA())</f>
        <v>15.541289774982904</v>
      </c>
      <c r="G332" s="25">
        <f ca="1">IFERROR((Kreditvækst[[#This Row],[Lending to households (kr. billion)]]/VLOOKUP(DATE(YEAR(Kreditvækst[[#This Row],[Date]])-1,MONTH(Kreditvækst[[#This Row],[Date]])+1,1)-1,Kreditvækst[[#All],[Date]:[Lending to households (kr. billion)]],4,FALSE)-1)*100,NA())</f>
        <v>11.462983627491852</v>
      </c>
    </row>
    <row r="333" spans="1:7" hidden="1" x14ac:dyDescent="0.25">
      <c r="A333" s="10">
        <v>39294</v>
      </c>
      <c r="B333" s="25"/>
      <c r="C333" s="25">
        <v>927.37303332500005</v>
      </c>
      <c r="D333" s="25">
        <v>1985.246060875</v>
      </c>
      <c r="E333" s="25"/>
      <c r="F333" s="25">
        <f ca="1">IFERROR((Kreditvækst[[#This Row],[Lending to the corporate sector (kr. billion)]]/VLOOKUP(DATE(YEAR(Kreditvækst[[#This Row],[Date]])-1,MONTH(Kreditvækst[[#This Row],[Date]])+1,1)-1,Kreditvækst[[#All],[Date]:[Lending to the corporate sector (kr. billion)]],3,FALSE)-1)*100,NA())</f>
        <v>14.332409442403549</v>
      </c>
      <c r="G333" s="25">
        <f ca="1">IFERROR((Kreditvækst[[#This Row],[Lending to households (kr. billion)]]/VLOOKUP(DATE(YEAR(Kreditvækst[[#This Row],[Date]])-1,MONTH(Kreditvækst[[#This Row],[Date]])+1,1)-1,Kreditvækst[[#All],[Date]:[Lending to households (kr. billion)]],4,FALSE)-1)*100,NA())</f>
        <v>11.348397041266489</v>
      </c>
    </row>
    <row r="334" spans="1:7" hidden="1" x14ac:dyDescent="0.25">
      <c r="A334" s="10">
        <v>39325</v>
      </c>
      <c r="B334" s="25"/>
      <c r="C334" s="25">
        <v>940.67826600499995</v>
      </c>
      <c r="D334" s="25">
        <v>2000.2630073809996</v>
      </c>
      <c r="E334" s="25"/>
      <c r="F334" s="25">
        <f ca="1">IFERROR((Kreditvækst[[#This Row],[Lending to the corporate sector (kr. billion)]]/VLOOKUP(DATE(YEAR(Kreditvækst[[#This Row],[Date]])-1,MONTH(Kreditvækst[[#This Row],[Date]])+1,1)-1,Kreditvækst[[#All],[Date]:[Lending to the corporate sector (kr. billion)]],3,FALSE)-1)*100,NA())</f>
        <v>15.257221495993845</v>
      </c>
      <c r="G334" s="25">
        <f ca="1">IFERROR((Kreditvækst[[#This Row],[Lending to households (kr. billion)]]/VLOOKUP(DATE(YEAR(Kreditvækst[[#This Row],[Date]])-1,MONTH(Kreditvækst[[#This Row],[Date]])+1,1)-1,Kreditvækst[[#All],[Date]:[Lending to households (kr. billion)]],4,FALSE)-1)*100,NA())</f>
        <v>11.370412836862865</v>
      </c>
    </row>
    <row r="335" spans="1:7" x14ac:dyDescent="0.25">
      <c r="A335" s="10">
        <v>39355</v>
      </c>
      <c r="B335" s="25">
        <v>228.59026977099307</v>
      </c>
      <c r="C335" s="25">
        <v>958.68177591199992</v>
      </c>
      <c r="D335" s="25">
        <v>2021.9228986950002</v>
      </c>
      <c r="E33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6.2799469146301634</v>
      </c>
      <c r="F335" s="25">
        <f ca="1">IFERROR((Kreditvækst[[#This Row],[Lending to the corporate sector (kr. billion)]]/VLOOKUP(DATE(YEAR(Kreditvækst[[#This Row],[Date]])-1,MONTH(Kreditvækst[[#This Row],[Date]])+1,1)-1,Kreditvækst[[#All],[Date]:[Lending to the corporate sector (kr. billion)]],3,FALSE)-1)*100,NA())</f>
        <v>15.280831176967723</v>
      </c>
      <c r="G335" s="25">
        <f ca="1">IFERROR((Kreditvækst[[#This Row],[Lending to households (kr. billion)]]/VLOOKUP(DATE(YEAR(Kreditvækst[[#This Row],[Date]])-1,MONTH(Kreditvækst[[#This Row],[Date]])+1,1)-1,Kreditvækst[[#All],[Date]:[Lending to households (kr. billion)]],4,FALSE)-1)*100,NA())</f>
        <v>11.20404251542897</v>
      </c>
    </row>
    <row r="336" spans="1:7" hidden="1" x14ac:dyDescent="0.25">
      <c r="A336" s="10">
        <v>39386</v>
      </c>
      <c r="B336" s="25"/>
      <c r="C336" s="25">
        <v>961.22226464100004</v>
      </c>
      <c r="D336" s="25">
        <v>2031.0115467409998</v>
      </c>
      <c r="E336" s="25"/>
      <c r="F336" s="25">
        <f ca="1">IFERROR((Kreditvækst[[#This Row],[Lending to the corporate sector (kr. billion)]]/VLOOKUP(DATE(YEAR(Kreditvækst[[#This Row],[Date]])-1,MONTH(Kreditvækst[[#This Row],[Date]])+1,1)-1,Kreditvækst[[#All],[Date]:[Lending to the corporate sector (kr. billion)]],3,FALSE)-1)*100,NA())</f>
        <v>15.507647094413301</v>
      </c>
      <c r="G336" s="25">
        <f ca="1">IFERROR((Kreditvækst[[#This Row],[Lending to households (kr. billion)]]/VLOOKUP(DATE(YEAR(Kreditvækst[[#This Row],[Date]])-1,MONTH(Kreditvækst[[#This Row],[Date]])+1,1)-1,Kreditvækst[[#All],[Date]:[Lending to households (kr. billion)]],4,FALSE)-1)*100,NA())</f>
        <v>10.96969402052852</v>
      </c>
    </row>
    <row r="337" spans="1:7" hidden="1" x14ac:dyDescent="0.25">
      <c r="A337" s="10">
        <v>39416</v>
      </c>
      <c r="B337" s="25"/>
      <c r="C337" s="25">
        <v>984.05543800800001</v>
      </c>
      <c r="D337" s="25">
        <v>2047.5876671380001</v>
      </c>
      <c r="E337" s="25"/>
      <c r="F337" s="25">
        <f ca="1">IFERROR((Kreditvækst[[#This Row],[Lending to the corporate sector (kr. billion)]]/VLOOKUP(DATE(YEAR(Kreditvækst[[#This Row],[Date]])-1,MONTH(Kreditvækst[[#This Row],[Date]])+1,1)-1,Kreditvækst[[#All],[Date]:[Lending to the corporate sector (kr. billion)]],3,FALSE)-1)*100,NA())</f>
        <v>15.77298927245241</v>
      </c>
      <c r="G337" s="25">
        <f ca="1">IFERROR((Kreditvækst[[#This Row],[Lending to households (kr. billion)]]/VLOOKUP(DATE(YEAR(Kreditvækst[[#This Row],[Date]])-1,MONTH(Kreditvækst[[#This Row],[Date]])+1,1)-1,Kreditvækst[[#All],[Date]:[Lending to households (kr. billion)]],4,FALSE)-1)*100,NA())</f>
        <v>10.817462673203227</v>
      </c>
    </row>
    <row r="338" spans="1:7" x14ac:dyDescent="0.25">
      <c r="A338" s="10">
        <v>39447</v>
      </c>
      <c r="B338" s="25">
        <v>233.7633770254352</v>
      </c>
      <c r="C338" s="25">
        <v>1012.817201693</v>
      </c>
      <c r="D338" s="25">
        <v>2082.1309735049999</v>
      </c>
      <c r="E33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5.9091419191936501</v>
      </c>
      <c r="F338" s="25">
        <f ca="1">IFERROR((Kreditvækst[[#This Row],[Lending to the corporate sector (kr. billion)]]/VLOOKUP(DATE(YEAR(Kreditvækst[[#This Row],[Date]])-1,MONTH(Kreditvækst[[#This Row],[Date]])+1,1)-1,Kreditvækst[[#All],[Date]:[Lending to the corporate sector (kr. billion)]],3,FALSE)-1)*100,NA())</f>
        <v>16.552619133430603</v>
      </c>
      <c r="G338" s="25">
        <f ca="1">IFERROR((Kreditvækst[[#This Row],[Lending to households (kr. billion)]]/VLOOKUP(DATE(YEAR(Kreditvækst[[#This Row],[Date]])-1,MONTH(Kreditvækst[[#This Row],[Date]])+1,1)-1,Kreditvækst[[#All],[Date]:[Lending to households (kr. billion)]],4,FALSE)-1)*100,NA())</f>
        <v>11.156565751807346</v>
      </c>
    </row>
    <row r="339" spans="1:7" hidden="1" x14ac:dyDescent="0.25">
      <c r="A339" s="10">
        <v>39478</v>
      </c>
      <c r="B339" s="25"/>
      <c r="C339" s="25">
        <v>1009.263698477</v>
      </c>
      <c r="D339" s="25">
        <v>2082.2041785199999</v>
      </c>
      <c r="E339" s="25"/>
      <c r="F339" s="25">
        <f ca="1">IFERROR((Kreditvækst[[#This Row],[Lending to the corporate sector (kr. billion)]]/VLOOKUP(DATE(YEAR(Kreditvækst[[#This Row],[Date]])-1,MONTH(Kreditvækst[[#This Row],[Date]])+1,1)-1,Kreditvækst[[#All],[Date]:[Lending to the corporate sector (kr. billion)]],3,FALSE)-1)*100,NA())</f>
        <v>16.858249620729882</v>
      </c>
      <c r="G339" s="25">
        <f ca="1">IFERROR((Kreditvækst[[#This Row],[Lending to households (kr. billion)]]/VLOOKUP(DATE(YEAR(Kreditvækst[[#This Row],[Date]])-1,MONTH(Kreditvækst[[#This Row],[Date]])+1,1)-1,Kreditvækst[[#All],[Date]:[Lending to households (kr. billion)]],4,FALSE)-1)*100,NA())</f>
        <v>10.631622613965575</v>
      </c>
    </row>
    <row r="340" spans="1:7" hidden="1" x14ac:dyDescent="0.25">
      <c r="A340" s="10">
        <v>39507</v>
      </c>
      <c r="B340" s="25"/>
      <c r="C340" s="25">
        <v>1020.087027975</v>
      </c>
      <c r="D340" s="25">
        <v>2091.9592382869996</v>
      </c>
      <c r="E340" s="25"/>
      <c r="F340" s="25">
        <f ca="1">IFERROR((Kreditvækst[[#This Row],[Lending to the corporate sector (kr. billion)]]/VLOOKUP(DATE(YEAR(Kreditvækst[[#This Row],[Date]])-1,MONTH(Kreditvækst[[#This Row],[Date]])+1,1)-1,Kreditvækst[[#All],[Date]:[Lending to the corporate sector (kr. billion)]],3,FALSE)-1)*100,NA())</f>
        <v>15.720157985726257</v>
      </c>
      <c r="G340" s="25">
        <f ca="1">IFERROR((Kreditvækst[[#This Row],[Lending to households (kr. billion)]]/VLOOKUP(DATE(YEAR(Kreditvækst[[#This Row],[Date]])-1,MONTH(Kreditvækst[[#This Row],[Date]])+1,1)-1,Kreditvækst[[#All],[Date]:[Lending to households (kr. billion)]],4,FALSE)-1)*100,NA())</f>
        <v>10.353904881463416</v>
      </c>
    </row>
    <row r="341" spans="1:7" x14ac:dyDescent="0.25">
      <c r="A341" s="10">
        <v>39538</v>
      </c>
      <c r="B341" s="25">
        <v>236.59178065904123</v>
      </c>
      <c r="C341" s="25">
        <v>1039.4592044240001</v>
      </c>
      <c r="D341" s="25">
        <v>2115.537210858</v>
      </c>
      <c r="E34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6.1860692083210767</v>
      </c>
      <c r="F341" s="25">
        <f ca="1">IFERROR((Kreditvækst[[#This Row],[Lending to the corporate sector (kr. billion)]]/VLOOKUP(DATE(YEAR(Kreditvækst[[#This Row],[Date]])-1,MONTH(Kreditvækst[[#This Row],[Date]])+1,1)-1,Kreditvækst[[#All],[Date]:[Lending to the corporate sector (kr. billion)]],3,FALSE)-1)*100,NA())</f>
        <v>14.991265623049731</v>
      </c>
      <c r="G341" s="25">
        <f ca="1">IFERROR((Kreditvækst[[#This Row],[Lending to households (kr. billion)]]/VLOOKUP(DATE(YEAR(Kreditvækst[[#This Row],[Date]])-1,MONTH(Kreditvækst[[#This Row],[Date]])+1,1)-1,Kreditvækst[[#All],[Date]:[Lending to households (kr. billion)]],4,FALSE)-1)*100,NA())</f>
        <v>10.288466620267766</v>
      </c>
    </row>
    <row r="342" spans="1:7" hidden="1" x14ac:dyDescent="0.25">
      <c r="A342" s="10">
        <v>39568</v>
      </c>
      <c r="B342" s="25"/>
      <c r="C342" s="25">
        <v>1039.222495947</v>
      </c>
      <c r="D342" s="25">
        <v>2118.5605948820003</v>
      </c>
      <c r="E342" s="25"/>
      <c r="F342" s="25">
        <f ca="1">IFERROR((Kreditvækst[[#This Row],[Lending to the corporate sector (kr. billion)]]/VLOOKUP(DATE(YEAR(Kreditvækst[[#This Row],[Date]])-1,MONTH(Kreditvækst[[#This Row],[Date]])+1,1)-1,Kreditvækst[[#All],[Date]:[Lending to the corporate sector (kr. billion)]],3,FALSE)-1)*100,NA())</f>
        <v>14.448486347581113</v>
      </c>
      <c r="G342" s="25">
        <f ca="1">IFERROR((Kreditvækst[[#This Row],[Lending to households (kr. billion)]]/VLOOKUP(DATE(YEAR(Kreditvækst[[#This Row],[Date]])-1,MONTH(Kreditvækst[[#This Row],[Date]])+1,1)-1,Kreditvækst[[#All],[Date]:[Lending to households (kr. billion)]],4,FALSE)-1)*100,NA())</f>
        <v>9.7736140941233618</v>
      </c>
    </row>
    <row r="343" spans="1:7" hidden="1" x14ac:dyDescent="0.25">
      <c r="A343" s="10">
        <v>39599</v>
      </c>
      <c r="B343" s="25"/>
      <c r="C343" s="25">
        <v>1060.9467789519999</v>
      </c>
      <c r="D343" s="25">
        <v>2127.896024997</v>
      </c>
      <c r="E343" s="25"/>
      <c r="F343" s="25">
        <f ca="1">IFERROR((Kreditvækst[[#This Row],[Lending to the corporate sector (kr. billion)]]/VLOOKUP(DATE(YEAR(Kreditvækst[[#This Row],[Date]])-1,MONTH(Kreditvækst[[#This Row],[Date]])+1,1)-1,Kreditvækst[[#All],[Date]:[Lending to the corporate sector (kr. billion)]],3,FALSE)-1)*100,NA())</f>
        <v>16.137070040416202</v>
      </c>
      <c r="G343" s="25">
        <f ca="1">IFERROR((Kreditvækst[[#This Row],[Lending to households (kr. billion)]]/VLOOKUP(DATE(YEAR(Kreditvækst[[#This Row],[Date]])-1,MONTH(Kreditvækst[[#This Row],[Date]])+1,1)-1,Kreditvækst[[#All],[Date]:[Lending to households (kr. billion)]],4,FALSE)-1)*100,NA())</f>
        <v>9.433491002953275</v>
      </c>
    </row>
    <row r="344" spans="1:7" x14ac:dyDescent="0.25">
      <c r="A344" s="10">
        <v>39629</v>
      </c>
      <c r="B344" s="25">
        <v>237.83286964346792</v>
      </c>
      <c r="C344" s="25">
        <v>1073.0948213869999</v>
      </c>
      <c r="D344" s="25">
        <v>2158.1414450009997</v>
      </c>
      <c r="E34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5.5929017613620013</v>
      </c>
      <c r="F344" s="25">
        <f ca="1">IFERROR((Kreditvækst[[#This Row],[Lending to the corporate sector (kr. billion)]]/VLOOKUP(DATE(YEAR(Kreditvækst[[#This Row],[Date]])-1,MONTH(Kreditvækst[[#This Row],[Date]])+1,1)-1,Kreditvækst[[#All],[Date]:[Lending to the corporate sector (kr. billion)]],3,FALSE)-1)*100,NA())</f>
        <v>14.403082267405253</v>
      </c>
      <c r="G344" s="25">
        <f ca="1">IFERROR((Kreditvækst[[#This Row],[Lending to households (kr. billion)]]/VLOOKUP(DATE(YEAR(Kreditvækst[[#This Row],[Date]])-1,MONTH(Kreditvækst[[#This Row],[Date]])+1,1)-1,Kreditvækst[[#All],[Date]:[Lending to households (kr. billion)]],4,FALSE)-1)*100,NA())</f>
        <v>9.4490596972159899</v>
      </c>
    </row>
    <row r="345" spans="1:7" hidden="1" x14ac:dyDescent="0.25">
      <c r="A345" s="10">
        <v>39660</v>
      </c>
      <c r="B345" s="25"/>
      <c r="C345" s="25">
        <v>1057.9920207390001</v>
      </c>
      <c r="D345" s="25">
        <v>2163.7792009710001</v>
      </c>
      <c r="E345" s="25"/>
      <c r="F345" s="25">
        <f ca="1">IFERROR((Kreditvækst[[#This Row],[Lending to the corporate sector (kr. billion)]]/VLOOKUP(DATE(YEAR(Kreditvækst[[#This Row],[Date]])-1,MONTH(Kreditvækst[[#This Row],[Date]])+1,1)-1,Kreditvækst[[#All],[Date]:[Lending to the corporate sector (kr. billion)]],3,FALSE)-1)*100,NA())</f>
        <v>14.084837785899285</v>
      </c>
      <c r="G345" s="25">
        <f ca="1">IFERROR((Kreditvækst[[#This Row],[Lending to households (kr. billion)]]/VLOOKUP(DATE(YEAR(Kreditvækst[[#This Row],[Date]])-1,MONTH(Kreditvækst[[#This Row],[Date]])+1,1)-1,Kreditvækst[[#All],[Date]:[Lending to households (kr. billion)]],4,FALSE)-1)*100,NA())</f>
        <v>8.9929980778962637</v>
      </c>
    </row>
    <row r="346" spans="1:7" hidden="1" x14ac:dyDescent="0.25">
      <c r="A346" s="10">
        <v>39691</v>
      </c>
      <c r="B346" s="25"/>
      <c r="C346" s="25">
        <v>1069.752535176</v>
      </c>
      <c r="D346" s="25">
        <v>2167.6608677579998</v>
      </c>
      <c r="E346" s="25"/>
      <c r="F346" s="25">
        <f ca="1">IFERROR((Kreditvækst[[#This Row],[Lending to the corporate sector (kr. billion)]]/VLOOKUP(DATE(YEAR(Kreditvækst[[#This Row],[Date]])-1,MONTH(Kreditvækst[[#This Row],[Date]])+1,1)-1,Kreditvækst[[#All],[Date]:[Lending to the corporate sector (kr. billion)]],3,FALSE)-1)*100,NA())</f>
        <v>13.721404420149952</v>
      </c>
      <c r="G346" s="25">
        <f ca="1">IFERROR((Kreditvækst[[#This Row],[Lending to households (kr. billion)]]/VLOOKUP(DATE(YEAR(Kreditvækst[[#This Row],[Date]])-1,MONTH(Kreditvækst[[#This Row],[Date]])+1,1)-1,Kreditvækst[[#All],[Date]:[Lending to households (kr. billion)]],4,FALSE)-1)*100,NA())</f>
        <v>8.3687924917523091</v>
      </c>
    </row>
    <row r="347" spans="1:7" x14ac:dyDescent="0.25">
      <c r="A347" s="10">
        <v>39721</v>
      </c>
      <c r="B347" s="25">
        <v>238.52374915378783</v>
      </c>
      <c r="C347" s="25">
        <v>1080.6413692900001</v>
      </c>
      <c r="D347" s="25">
        <v>2191.6697551419998</v>
      </c>
      <c r="E34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4.345539026112677</v>
      </c>
      <c r="F347" s="25">
        <f ca="1">IFERROR((Kreditvækst[[#This Row],[Lending to the corporate sector (kr. billion)]]/VLOOKUP(DATE(YEAR(Kreditvækst[[#This Row],[Date]])-1,MONTH(Kreditvækst[[#This Row],[Date]])+1,1)-1,Kreditvækst[[#All],[Date]:[Lending to the corporate sector (kr. billion)]],3,FALSE)-1)*100,NA())</f>
        <v>12.72159296675679</v>
      </c>
      <c r="G347" s="25">
        <f ca="1">IFERROR((Kreditvækst[[#This Row],[Lending to households (kr. billion)]]/VLOOKUP(DATE(YEAR(Kreditvækst[[#This Row],[Date]])-1,MONTH(Kreditvækst[[#This Row],[Date]])+1,1)-1,Kreditvækst[[#All],[Date]:[Lending to households (kr. billion)]],4,FALSE)-1)*100,NA())</f>
        <v>8.3953179696692803</v>
      </c>
    </row>
    <row r="348" spans="1:7" hidden="1" x14ac:dyDescent="0.25">
      <c r="A348" s="10">
        <v>39752</v>
      </c>
      <c r="B348" s="25"/>
      <c r="C348" s="25">
        <v>1092.4612782889999</v>
      </c>
      <c r="D348" s="25">
        <v>2190.279558531</v>
      </c>
      <c r="E348" s="25"/>
      <c r="F348" s="25">
        <f ca="1">IFERROR((Kreditvækst[[#This Row],[Lending to the corporate sector (kr. billion)]]/VLOOKUP(DATE(YEAR(Kreditvækst[[#This Row],[Date]])-1,MONTH(Kreditvækst[[#This Row],[Date]])+1,1)-1,Kreditvækst[[#All],[Date]:[Lending to the corporate sector (kr. billion)]],3,FALSE)-1)*100,NA())</f>
        <v>13.653347251274429</v>
      </c>
      <c r="G348" s="25">
        <f ca="1">IFERROR((Kreditvækst[[#This Row],[Lending to households (kr. billion)]]/VLOOKUP(DATE(YEAR(Kreditvækst[[#This Row],[Date]])-1,MONTH(Kreditvækst[[#This Row],[Date]])+1,1)-1,Kreditvækst[[#All],[Date]:[Lending to households (kr. billion)]],4,FALSE)-1)*100,NA())</f>
        <v>7.8418073026499835</v>
      </c>
    </row>
    <row r="349" spans="1:7" hidden="1" x14ac:dyDescent="0.25">
      <c r="A349" s="10">
        <v>39782</v>
      </c>
      <c r="B349" s="25"/>
      <c r="C349" s="25">
        <v>1111.961222554</v>
      </c>
      <c r="D349" s="25">
        <v>2192.1305817209995</v>
      </c>
      <c r="E349" s="25"/>
      <c r="F349" s="25">
        <f ca="1">IFERROR((Kreditvækst[[#This Row],[Lending to the corporate sector (kr. billion)]]/VLOOKUP(DATE(YEAR(Kreditvækst[[#This Row],[Date]])-1,MONTH(Kreditvækst[[#This Row],[Date]])+1,1)-1,Kreditvækst[[#All],[Date]:[Lending to the corporate sector (kr. billion)]],3,FALSE)-1)*100,NA())</f>
        <v>12.997823049981472</v>
      </c>
      <c r="G349" s="25">
        <f ca="1">IFERROR((Kreditvækst[[#This Row],[Lending to households (kr. billion)]]/VLOOKUP(DATE(YEAR(Kreditvækst[[#This Row],[Date]])-1,MONTH(Kreditvækst[[#This Row],[Date]])+1,1)-1,Kreditvækst[[#All],[Date]:[Lending to households (kr. billion)]],4,FALSE)-1)*100,NA())</f>
        <v>7.0591807570824727</v>
      </c>
    </row>
    <row r="350" spans="1:7" x14ac:dyDescent="0.25">
      <c r="A350" s="10">
        <v>39813</v>
      </c>
      <c r="B350" s="25">
        <v>240.33263506577174</v>
      </c>
      <c r="C350" s="25">
        <v>1122.3540215890002</v>
      </c>
      <c r="D350" s="25">
        <v>2193.7529308970002</v>
      </c>
      <c r="E35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2.810216948406663</v>
      </c>
      <c r="F350" s="25">
        <f ca="1">IFERROR((Kreditvækst[[#This Row],[Lending to the corporate sector (kr. billion)]]/VLOOKUP(DATE(YEAR(Kreditvækst[[#This Row],[Date]])-1,MONTH(Kreditvækst[[#This Row],[Date]])+1,1)-1,Kreditvækst[[#All],[Date]:[Lending to the corporate sector (kr. billion)]],3,FALSE)-1)*100,NA())</f>
        <v>10.815063143961346</v>
      </c>
      <c r="G350" s="25">
        <f ca="1">IFERROR((Kreditvækst[[#This Row],[Lending to households (kr. billion)]]/VLOOKUP(DATE(YEAR(Kreditvækst[[#This Row],[Date]])-1,MONTH(Kreditvækst[[#This Row],[Date]])+1,1)-1,Kreditvækst[[#All],[Date]:[Lending to households (kr. billion)]],4,FALSE)-1)*100,NA())</f>
        <v>5.3609479332656473</v>
      </c>
    </row>
    <row r="351" spans="1:7" hidden="1" x14ac:dyDescent="0.25">
      <c r="A351" s="10">
        <v>39844</v>
      </c>
      <c r="B351" s="25"/>
      <c r="C351" s="25">
        <v>1107.1437174279999</v>
      </c>
      <c r="D351" s="25">
        <v>2196.9498831860001</v>
      </c>
      <c r="E351" s="25"/>
      <c r="F351" s="25">
        <f ca="1">IFERROR((Kreditvækst[[#This Row],[Lending to the corporate sector (kr. billion)]]/VLOOKUP(DATE(YEAR(Kreditvækst[[#This Row],[Date]])-1,MONTH(Kreditvækst[[#This Row],[Date]])+1,1)-1,Kreditvækst[[#All],[Date]:[Lending to the corporate sector (kr. billion)]],3,FALSE)-1)*100,NA())</f>
        <v>9.698161055302279</v>
      </c>
      <c r="G351" s="25">
        <f ca="1">IFERROR((Kreditvækst[[#This Row],[Lending to households (kr. billion)]]/VLOOKUP(DATE(YEAR(Kreditvækst[[#This Row],[Date]])-1,MONTH(Kreditvækst[[#This Row],[Date]])+1,1)-1,Kreditvækst[[#All],[Date]:[Lending to households (kr. billion)]],4,FALSE)-1)*100,NA())</f>
        <v>5.5107806357184375</v>
      </c>
    </row>
    <row r="352" spans="1:7" hidden="1" x14ac:dyDescent="0.25">
      <c r="A352" s="10">
        <v>39872</v>
      </c>
      <c r="B352" s="25"/>
      <c r="C352" s="25">
        <v>1099.273051679</v>
      </c>
      <c r="D352" s="25">
        <v>2198.4650196929997</v>
      </c>
      <c r="E352" s="25"/>
      <c r="F352" s="25">
        <f ca="1">IFERROR((Kreditvækst[[#This Row],[Lending to the corporate sector (kr. billion)]]/VLOOKUP(DATE(YEAR(Kreditvækst[[#This Row],[Date]])-1,MONTH(Kreditvækst[[#This Row],[Date]])+1,1)-1,Kreditvækst[[#All],[Date]:[Lending to the corporate sector (kr. billion)]],3,FALSE)-1)*100,NA())</f>
        <v>7.762673333979575</v>
      </c>
      <c r="G352" s="25">
        <f ca="1">IFERROR((Kreditvækst[[#This Row],[Lending to households (kr. billion)]]/VLOOKUP(DATE(YEAR(Kreditvækst[[#This Row],[Date]])-1,MONTH(Kreditvækst[[#This Row],[Date]])+1,1)-1,Kreditvækst[[#All],[Date]:[Lending to households (kr. billion)]],4,FALSE)-1)*100,NA())</f>
        <v>5.0911977373522932</v>
      </c>
    </row>
    <row r="353" spans="1:7" x14ac:dyDescent="0.25">
      <c r="A353" s="10">
        <v>39903</v>
      </c>
      <c r="B353" s="25">
        <v>245.44644114867032</v>
      </c>
      <c r="C353" s="25">
        <v>1098.9355214090001</v>
      </c>
      <c r="D353" s="25">
        <v>2210.816087484</v>
      </c>
      <c r="E35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3.7425900701046677</v>
      </c>
      <c r="F353" s="25">
        <f ca="1">IFERROR((Kreditvækst[[#This Row],[Lending to the corporate sector (kr. billion)]]/VLOOKUP(DATE(YEAR(Kreditvækst[[#This Row],[Date]])-1,MONTH(Kreditvækst[[#This Row],[Date]])+1,1)-1,Kreditvækst[[#All],[Date]:[Lending to the corporate sector (kr. billion)]],3,FALSE)-1)*100,NA())</f>
        <v>5.7218519718585714</v>
      </c>
      <c r="G353" s="25">
        <f ca="1">IFERROR((Kreditvækst[[#This Row],[Lending to households (kr. billion)]]/VLOOKUP(DATE(YEAR(Kreditvækst[[#This Row],[Date]])-1,MONTH(Kreditvækst[[#This Row],[Date]])+1,1)-1,Kreditvækst[[#All],[Date]:[Lending to households (kr. billion)]],4,FALSE)-1)*100,NA())</f>
        <v>4.5037674656338345</v>
      </c>
    </row>
    <row r="354" spans="1:7" hidden="1" x14ac:dyDescent="0.25">
      <c r="A354" s="10">
        <v>39933</v>
      </c>
      <c r="B354" s="25"/>
      <c r="C354" s="25">
        <v>1097.2446270549999</v>
      </c>
      <c r="D354" s="25">
        <v>2209.2707615879999</v>
      </c>
      <c r="E354" s="25"/>
      <c r="F354" s="25">
        <f ca="1">IFERROR((Kreditvækst[[#This Row],[Lending to the corporate sector (kr. billion)]]/VLOOKUP(DATE(YEAR(Kreditvækst[[#This Row],[Date]])-1,MONTH(Kreditvækst[[#This Row],[Date]])+1,1)-1,Kreditvækst[[#All],[Date]:[Lending to the corporate sector (kr. billion)]],3,FALSE)-1)*100,NA())</f>
        <v>5.583225087436805</v>
      </c>
      <c r="G354" s="25">
        <f ca="1">IFERROR((Kreditvækst[[#This Row],[Lending to households (kr. billion)]]/VLOOKUP(DATE(YEAR(Kreditvækst[[#This Row],[Date]])-1,MONTH(Kreditvækst[[#This Row],[Date]])+1,1)-1,Kreditvækst[[#All],[Date]:[Lending to households (kr. billion)]],4,FALSE)-1)*100,NA())</f>
        <v>4.2816885636944413</v>
      </c>
    </row>
    <row r="355" spans="1:7" hidden="1" x14ac:dyDescent="0.25">
      <c r="A355" s="10">
        <v>39964</v>
      </c>
      <c r="B355" s="25"/>
      <c r="C355" s="25">
        <v>1082.2743921050001</v>
      </c>
      <c r="D355" s="25">
        <v>2211.1678784230003</v>
      </c>
      <c r="E355" s="25"/>
      <c r="F355" s="25">
        <f ca="1">IFERROR((Kreditvækst[[#This Row],[Lending to the corporate sector (kr. billion)]]/VLOOKUP(DATE(YEAR(Kreditvækst[[#This Row],[Date]])-1,MONTH(Kreditvækst[[#This Row],[Date]])+1,1)-1,Kreditvækst[[#All],[Date]:[Lending to the corporate sector (kr. billion)]],3,FALSE)-1)*100,NA())</f>
        <v>2.0102434519917667</v>
      </c>
      <c r="G355" s="25">
        <f ca="1">IFERROR((Kreditvækst[[#This Row],[Lending to households (kr. billion)]]/VLOOKUP(DATE(YEAR(Kreditvækst[[#This Row],[Date]])-1,MONTH(Kreditvækst[[#This Row],[Date]])+1,1)-1,Kreditvækst[[#All],[Date]:[Lending to households (kr. billion)]],4,FALSE)-1)*100,NA())</f>
        <v>3.9133422144588925</v>
      </c>
    </row>
    <row r="356" spans="1:7" x14ac:dyDescent="0.25">
      <c r="A356" s="10">
        <v>39994</v>
      </c>
      <c r="B356" s="25">
        <v>249.16158964440606</v>
      </c>
      <c r="C356" s="25">
        <v>1091.0099237740001</v>
      </c>
      <c r="D356" s="25">
        <v>2221.174085009</v>
      </c>
      <c r="E35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4.7633113193819243</v>
      </c>
      <c r="F356" s="25">
        <f ca="1">IFERROR((Kreditvækst[[#This Row],[Lending to the corporate sector (kr. billion)]]/VLOOKUP(DATE(YEAR(Kreditvækst[[#This Row],[Date]])-1,MONTH(Kreditvækst[[#This Row],[Date]])+1,1)-1,Kreditvækst[[#All],[Date]:[Lending to the corporate sector (kr. billion)]],3,FALSE)-1)*100,NA())</f>
        <v>1.6694799033550867</v>
      </c>
      <c r="G356" s="25">
        <f ca="1">IFERROR((Kreditvækst[[#This Row],[Lending to households (kr. billion)]]/VLOOKUP(DATE(YEAR(Kreditvækst[[#This Row],[Date]])-1,MONTH(Kreditvækst[[#This Row],[Date]])+1,1)-1,Kreditvækst[[#All],[Date]:[Lending to households (kr. billion)]],4,FALSE)-1)*100,NA())</f>
        <v>2.9206908636134843</v>
      </c>
    </row>
    <row r="357" spans="1:7" hidden="1" x14ac:dyDescent="0.25">
      <c r="A357" s="10">
        <v>40025</v>
      </c>
      <c r="B357" s="25"/>
      <c r="C357" s="25">
        <v>1076.2137205650001</v>
      </c>
      <c r="D357" s="25">
        <v>2219.5152769410001</v>
      </c>
      <c r="E357" s="25"/>
      <c r="F357" s="25">
        <f ca="1">IFERROR((Kreditvækst[[#This Row],[Lending to the corporate sector (kr. billion)]]/VLOOKUP(DATE(YEAR(Kreditvækst[[#This Row],[Date]])-1,MONTH(Kreditvækst[[#This Row],[Date]])+1,1)-1,Kreditvækst[[#All],[Date]:[Lending to the corporate sector (kr. billion)]],3,FALSE)-1)*100,NA())</f>
        <v>1.7222908555843741</v>
      </c>
      <c r="G357" s="25">
        <f ca="1">IFERROR((Kreditvækst[[#This Row],[Lending to households (kr. billion)]]/VLOOKUP(DATE(YEAR(Kreditvækst[[#This Row],[Date]])-1,MONTH(Kreditvækst[[#This Row],[Date]])+1,1)-1,Kreditvækst[[#All],[Date]:[Lending to households (kr. billion)]],4,FALSE)-1)*100,NA())</f>
        <v>2.5758670729891575</v>
      </c>
    </row>
    <row r="358" spans="1:7" hidden="1" x14ac:dyDescent="0.25">
      <c r="A358" s="10">
        <v>40056</v>
      </c>
      <c r="B358" s="25"/>
      <c r="C358" s="25">
        <v>1076.1082695939999</v>
      </c>
      <c r="D358" s="25">
        <v>2221.4692566439999</v>
      </c>
      <c r="E358" s="25"/>
      <c r="F358" s="25">
        <f ca="1">IFERROR((Kreditvækst[[#This Row],[Lending to the corporate sector (kr. billion)]]/VLOOKUP(DATE(YEAR(Kreditvækst[[#This Row],[Date]])-1,MONTH(Kreditvækst[[#This Row],[Date]])+1,1)-1,Kreditvækst[[#All],[Date]:[Lending to the corporate sector (kr. billion)]],3,FALSE)-1)*100,NA())</f>
        <v>0.59413127887135708</v>
      </c>
      <c r="G358" s="25">
        <f ca="1">IFERROR((Kreditvækst[[#This Row],[Lending to households (kr. billion)]]/VLOOKUP(DATE(YEAR(Kreditvækst[[#This Row],[Date]])-1,MONTH(Kreditvækst[[#This Row],[Date]])+1,1)-1,Kreditvækst[[#All],[Date]:[Lending to households (kr. billion)]],4,FALSE)-1)*100,NA())</f>
        <v>2.4823250576855083</v>
      </c>
    </row>
    <row r="359" spans="1:7" x14ac:dyDescent="0.25">
      <c r="A359" s="10">
        <v>40086</v>
      </c>
      <c r="B359" s="25">
        <v>255.97292178979279</v>
      </c>
      <c r="C359" s="25">
        <v>1069.6730538209999</v>
      </c>
      <c r="D359" s="25">
        <v>2235.1156497530001</v>
      </c>
      <c r="E35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7.3154864863182345</v>
      </c>
      <c r="F359" s="25">
        <f ca="1">IFERROR((Kreditvækst[[#This Row],[Lending to the corporate sector (kr. billion)]]/VLOOKUP(DATE(YEAR(Kreditvækst[[#This Row],[Date]])-1,MONTH(Kreditvækst[[#This Row],[Date]])+1,1)-1,Kreditvækst[[#All],[Date]:[Lending to the corporate sector (kr. billion)]],3,FALSE)-1)*100,NA())</f>
        <v>-1.0149820079723981</v>
      </c>
      <c r="G359" s="25">
        <f ca="1">IFERROR((Kreditvækst[[#This Row],[Lending to households (kr. billion)]]/VLOOKUP(DATE(YEAR(Kreditvækst[[#This Row],[Date]])-1,MONTH(Kreditvækst[[#This Row],[Date]])+1,1)-1,Kreditvækst[[#All],[Date]:[Lending to households (kr. billion)]],4,FALSE)-1)*100,NA())</f>
        <v>1.9823193941089556</v>
      </c>
    </row>
    <row r="360" spans="1:7" hidden="1" x14ac:dyDescent="0.25">
      <c r="A360" s="10">
        <v>40117</v>
      </c>
      <c r="B360" s="25"/>
      <c r="C360" s="25">
        <v>1065.953810257</v>
      </c>
      <c r="D360" s="25">
        <v>2234.3039459450001</v>
      </c>
      <c r="E360" s="25"/>
      <c r="F360" s="25">
        <f ca="1">IFERROR((Kreditvækst[[#This Row],[Lending to the corporate sector (kr. billion)]]/VLOOKUP(DATE(YEAR(Kreditvækst[[#This Row],[Date]])-1,MONTH(Kreditvækst[[#This Row],[Date]])+1,1)-1,Kreditvækst[[#All],[Date]:[Lending to the corporate sector (kr. billion)]],3,FALSE)-1)*100,NA())</f>
        <v>-2.4263988627144406</v>
      </c>
      <c r="G360" s="25">
        <f ca="1">IFERROR((Kreditvækst[[#This Row],[Lending to households (kr. billion)]]/VLOOKUP(DATE(YEAR(Kreditvækst[[#This Row],[Date]])-1,MONTH(Kreditvækst[[#This Row],[Date]])+1,1)-1,Kreditvækst[[#All],[Date]:[Lending to households (kr. billion)]],4,FALSE)-1)*100,NA())</f>
        <v>2.0099894208722269</v>
      </c>
    </row>
    <row r="361" spans="1:7" hidden="1" x14ac:dyDescent="0.25">
      <c r="A361" s="10">
        <v>40147</v>
      </c>
      <c r="B361" s="25"/>
      <c r="C361" s="25">
        <v>1076.7582748120001</v>
      </c>
      <c r="D361" s="25">
        <v>2239.3288273939997</v>
      </c>
      <c r="E361" s="25"/>
      <c r="F361" s="25">
        <f ca="1">IFERROR((Kreditvækst[[#This Row],[Lending to the corporate sector (kr. billion)]]/VLOOKUP(DATE(YEAR(Kreditvækst[[#This Row],[Date]])-1,MONTH(Kreditvækst[[#This Row],[Date]])+1,1)-1,Kreditvækst[[#All],[Date]:[Lending to the corporate sector (kr. billion)]],3,FALSE)-1)*100,NA())</f>
        <v>-3.1658431092717598</v>
      </c>
      <c r="G361" s="25">
        <f ca="1">IFERROR((Kreditvækst[[#This Row],[Lending to households (kr. billion)]]/VLOOKUP(DATE(YEAR(Kreditvækst[[#This Row],[Date]])-1,MONTH(Kreditvækst[[#This Row],[Date]])+1,1)-1,Kreditvækst[[#All],[Date]:[Lending to households (kr. billion)]],4,FALSE)-1)*100,NA())</f>
        <v>2.1530763754021409</v>
      </c>
    </row>
    <row r="362" spans="1:7" x14ac:dyDescent="0.25">
      <c r="A362" s="10">
        <v>40178</v>
      </c>
      <c r="B362" s="25">
        <v>260.53313360033133</v>
      </c>
      <c r="C362" s="25">
        <v>1077.6703703530002</v>
      </c>
      <c r="D362" s="25">
        <v>2259.1236989489998</v>
      </c>
      <c r="E36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8.4052249204654714</v>
      </c>
      <c r="F362" s="25">
        <f ca="1">IFERROR((Kreditvækst[[#This Row],[Lending to the corporate sector (kr. billion)]]/VLOOKUP(DATE(YEAR(Kreditvækst[[#This Row],[Date]])-1,MONTH(Kreditvækst[[#This Row],[Date]])+1,1)-1,Kreditvækst[[#All],[Date]:[Lending to the corporate sector (kr. billion)]],3,FALSE)-1)*100,NA())</f>
        <v>-3.9812439191635907</v>
      </c>
      <c r="G362" s="25">
        <f ca="1">IFERROR((Kreditvækst[[#This Row],[Lending to households (kr. billion)]]/VLOOKUP(DATE(YEAR(Kreditvækst[[#This Row],[Date]])-1,MONTH(Kreditvækst[[#This Row],[Date]])+1,1)-1,Kreditvækst[[#All],[Date]:[Lending to households (kr. billion)]],4,FALSE)-1)*100,NA())</f>
        <v>2.9798600895895033</v>
      </c>
    </row>
    <row r="363" spans="1:7" hidden="1" x14ac:dyDescent="0.25">
      <c r="A363" s="10">
        <v>40209</v>
      </c>
      <c r="B363" s="25"/>
      <c r="C363" s="25">
        <v>1070.1753828800001</v>
      </c>
      <c r="D363" s="25">
        <v>2253.432464604</v>
      </c>
      <c r="E363" s="25"/>
      <c r="F363" s="25">
        <f ca="1">IFERROR((Kreditvækst[[#This Row],[Lending to the corporate sector (kr. billion)]]/VLOOKUP(DATE(YEAR(Kreditvækst[[#This Row],[Date]])-1,MONTH(Kreditvækst[[#This Row],[Date]])+1,1)-1,Kreditvækst[[#All],[Date]:[Lending to the corporate sector (kr. billion)]],3,FALSE)-1)*100,NA())</f>
        <v>-3.3390727839634704</v>
      </c>
      <c r="G363" s="25">
        <f ca="1">IFERROR((Kreditvækst[[#This Row],[Lending to households (kr. billion)]]/VLOOKUP(DATE(YEAR(Kreditvækst[[#This Row],[Date]])-1,MONTH(Kreditvækst[[#This Row],[Date]])+1,1)-1,Kreditvækst[[#All],[Date]:[Lending to households (kr. billion)]],4,FALSE)-1)*100,NA())</f>
        <v>2.5709544787653194</v>
      </c>
    </row>
    <row r="364" spans="1:7" hidden="1" x14ac:dyDescent="0.25">
      <c r="A364" s="10">
        <v>40237</v>
      </c>
      <c r="B364" s="25"/>
      <c r="C364" s="25">
        <v>1084.422957254</v>
      </c>
      <c r="D364" s="25">
        <v>2253.525462003</v>
      </c>
      <c r="E364" s="25"/>
      <c r="F364" s="25">
        <f ca="1">IFERROR((Kreditvækst[[#This Row],[Lending to the corporate sector (kr. billion)]]/VLOOKUP(DATE(YEAR(Kreditvækst[[#This Row],[Date]])-1,MONTH(Kreditvækst[[#This Row],[Date]])+1,1)-1,Kreditvækst[[#All],[Date]:[Lending to the corporate sector (kr. billion)]],3,FALSE)-1)*100,NA())</f>
        <v>-1.3509013436032391</v>
      </c>
      <c r="G364" s="25">
        <f ca="1">IFERROR((Kreditvækst[[#This Row],[Lending to households (kr. billion)]]/VLOOKUP(DATE(YEAR(Kreditvækst[[#This Row],[Date]])-1,MONTH(Kreditvækst[[#This Row],[Date]])+1,1)-1,Kreditvækst[[#All],[Date]:[Lending to households (kr. billion)]],4,FALSE)-1)*100,NA())</f>
        <v>2.5044948096417441</v>
      </c>
    </row>
    <row r="365" spans="1:7" x14ac:dyDescent="0.25">
      <c r="A365" s="10">
        <v>40268</v>
      </c>
      <c r="B365" s="25">
        <v>261.69231859676199</v>
      </c>
      <c r="C365" s="25">
        <v>1084.51135191</v>
      </c>
      <c r="D365" s="25">
        <v>2263.5904719199998</v>
      </c>
      <c r="E36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6.618909352306046</v>
      </c>
      <c r="F365" s="25">
        <f ca="1">IFERROR((Kreditvækst[[#This Row],[Lending to the corporate sector (kr. billion)]]/VLOOKUP(DATE(YEAR(Kreditvækst[[#This Row],[Date]])-1,MONTH(Kreditvækst[[#This Row],[Date]])+1,1)-1,Kreditvækst[[#All],[Date]:[Lending to the corporate sector (kr. billion)]],3,FALSE)-1)*100,NA())</f>
        <v>-1.3125583091996296</v>
      </c>
      <c r="G365" s="25">
        <f ca="1">IFERROR((Kreditvækst[[#This Row],[Lending to households (kr. billion)]]/VLOOKUP(DATE(YEAR(Kreditvækst[[#This Row],[Date]])-1,MONTH(Kreditvækst[[#This Row],[Date]])+1,1)-1,Kreditvækst[[#All],[Date]:[Lending to households (kr. billion)]],4,FALSE)-1)*100,NA())</f>
        <v>2.3870997110419623</v>
      </c>
    </row>
    <row r="366" spans="1:7" hidden="1" x14ac:dyDescent="0.25">
      <c r="A366" s="10">
        <v>40298</v>
      </c>
      <c r="B366" s="25"/>
      <c r="C366" s="25">
        <v>1084.4570840010001</v>
      </c>
      <c r="D366" s="25">
        <v>2255.9370209570002</v>
      </c>
      <c r="E366" s="25"/>
      <c r="F366" s="25">
        <f ca="1">IFERROR((Kreditvækst[[#This Row],[Lending to the corporate sector (kr. billion)]]/VLOOKUP(DATE(YEAR(Kreditvækst[[#This Row],[Date]])-1,MONTH(Kreditvækst[[#This Row],[Date]])+1,1)-1,Kreditvækst[[#All],[Date]:[Lending to the corporate sector (kr. billion)]],3,FALSE)-1)*100,NA())</f>
        <v>-1.1654231644151691</v>
      </c>
      <c r="G366" s="25">
        <f ca="1">IFERROR((Kreditvækst[[#This Row],[Lending to households (kr. billion)]]/VLOOKUP(DATE(YEAR(Kreditvækst[[#This Row],[Date]])-1,MONTH(Kreditvækst[[#This Row],[Date]])+1,1)-1,Kreditvækst[[#All],[Date]:[Lending to households (kr. billion)]],4,FALSE)-1)*100,NA())</f>
        <v>2.1122924442025903</v>
      </c>
    </row>
    <row r="367" spans="1:7" hidden="1" x14ac:dyDescent="0.25">
      <c r="A367" s="10">
        <v>40329</v>
      </c>
      <c r="B367" s="25"/>
      <c r="C367" s="25">
        <v>1084.707725518</v>
      </c>
      <c r="D367" s="25">
        <v>2260.125331108</v>
      </c>
      <c r="E367" s="25"/>
      <c r="F367" s="25">
        <f ca="1">IFERROR((Kreditvækst[[#This Row],[Lending to the corporate sector (kr. billion)]]/VLOOKUP(DATE(YEAR(Kreditvækst[[#This Row],[Date]])-1,MONTH(Kreditvækst[[#This Row],[Date]])+1,1)-1,Kreditvækst[[#All],[Date]:[Lending to the corporate sector (kr. billion)]],3,FALSE)-1)*100,NA())</f>
        <v>0.22483516479283594</v>
      </c>
      <c r="G367" s="25">
        <f ca="1">IFERROR((Kreditvækst[[#This Row],[Lending to households (kr. billion)]]/VLOOKUP(DATE(YEAR(Kreditvækst[[#This Row],[Date]])-1,MONTH(Kreditvækst[[#This Row],[Date]])+1,1)-1,Kreditvækst[[#All],[Date]:[Lending to households (kr. billion)]],4,FALSE)-1)*100,NA())</f>
        <v>2.2140993075530746</v>
      </c>
    </row>
    <row r="368" spans="1:7" x14ac:dyDescent="0.25">
      <c r="A368" s="10">
        <v>40359</v>
      </c>
      <c r="B368" s="25">
        <v>257.7482647016285</v>
      </c>
      <c r="C368" s="25">
        <v>1090.7487736520002</v>
      </c>
      <c r="D368" s="25">
        <v>2275.0515738939998</v>
      </c>
      <c r="E36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3.4462274339624344</v>
      </c>
      <c r="F368" s="25">
        <f ca="1">IFERROR((Kreditvækst[[#This Row],[Lending to the corporate sector (kr. billion)]]/VLOOKUP(DATE(YEAR(Kreditvækst[[#This Row],[Date]])-1,MONTH(Kreditvækst[[#This Row],[Date]])+1,1)-1,Kreditvækst[[#All],[Date]:[Lending to the corporate sector (kr. billion)]],3,FALSE)-1)*100,NA())</f>
        <v>-2.393654872510087E-2</v>
      </c>
      <c r="G368" s="25">
        <f ca="1">IFERROR((Kreditvækst[[#This Row],[Lending to households (kr. billion)]]/VLOOKUP(DATE(YEAR(Kreditvækst[[#This Row],[Date]])-1,MONTH(Kreditvækst[[#This Row],[Date]])+1,1)-1,Kreditvækst[[#All],[Date]:[Lending to households (kr. billion)]],4,FALSE)-1)*100,NA())</f>
        <v>2.4256310772138967</v>
      </c>
    </row>
    <row r="369" spans="1:7" hidden="1" x14ac:dyDescent="0.25">
      <c r="A369" s="10">
        <v>40390</v>
      </c>
      <c r="B369" s="25"/>
      <c r="C369" s="25">
        <v>1071.156260747</v>
      </c>
      <c r="D369" s="25">
        <v>2274.4537198039998</v>
      </c>
      <c r="E369" s="25"/>
      <c r="F369" s="25">
        <f ca="1">IFERROR((Kreditvækst[[#This Row],[Lending to the corporate sector (kr. billion)]]/VLOOKUP(DATE(YEAR(Kreditvækst[[#This Row],[Date]])-1,MONTH(Kreditvækst[[#This Row],[Date]])+1,1)-1,Kreditvækst[[#All],[Date]:[Lending to the corporate sector (kr. billion)]],3,FALSE)-1)*100,NA())</f>
        <v>-0.46993080661943409</v>
      </c>
      <c r="G369" s="25">
        <f ca="1">IFERROR((Kreditvækst[[#This Row],[Lending to households (kr. billion)]]/VLOOKUP(DATE(YEAR(Kreditvækst[[#This Row],[Date]])-1,MONTH(Kreditvækst[[#This Row],[Date]])+1,1)-1,Kreditvækst[[#All],[Date]:[Lending to households (kr. billion)]],4,FALSE)-1)*100,NA())</f>
        <v>2.4752450876894816</v>
      </c>
    </row>
    <row r="370" spans="1:7" hidden="1" x14ac:dyDescent="0.25">
      <c r="A370" s="10">
        <v>40421</v>
      </c>
      <c r="B370" s="25"/>
      <c r="C370" s="25">
        <v>1078.4714689699999</v>
      </c>
      <c r="D370" s="25">
        <v>2281.065360049</v>
      </c>
      <c r="E370" s="25"/>
      <c r="F370" s="25">
        <f ca="1">IFERROR((Kreditvækst[[#This Row],[Lending to the corporate sector (kr. billion)]]/VLOOKUP(DATE(YEAR(Kreditvækst[[#This Row],[Date]])-1,MONTH(Kreditvækst[[#This Row],[Date]])+1,1)-1,Kreditvækst[[#All],[Date]:[Lending to the corporate sector (kr. billion)]],3,FALSE)-1)*100,NA())</f>
        <v>0.21960609752507132</v>
      </c>
      <c r="G370" s="25">
        <f ca="1">IFERROR((Kreditvækst[[#This Row],[Lending to households (kr. billion)]]/VLOOKUP(DATE(YEAR(Kreditvækst[[#This Row],[Date]])-1,MONTH(Kreditvækst[[#This Row],[Date]])+1,1)-1,Kreditvækst[[#All],[Date]:[Lending to households (kr. billion)]],4,FALSE)-1)*100,NA())</f>
        <v>2.682733655969316</v>
      </c>
    </row>
    <row r="371" spans="1:7" x14ac:dyDescent="0.25">
      <c r="A371" s="10">
        <v>40451</v>
      </c>
      <c r="B371" s="25">
        <v>253.15567939185496</v>
      </c>
      <c r="C371" s="25">
        <v>1072.3906533680001</v>
      </c>
      <c r="D371" s="25">
        <v>2289.281099414</v>
      </c>
      <c r="E37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-1.1006017270261848</v>
      </c>
      <c r="F371" s="25">
        <f ca="1">IFERROR((Kreditvækst[[#This Row],[Lending to the corporate sector (kr. billion)]]/VLOOKUP(DATE(YEAR(Kreditvækst[[#This Row],[Date]])-1,MONTH(Kreditvækst[[#This Row],[Date]])+1,1)-1,Kreditvækst[[#All],[Date]:[Lending to the corporate sector (kr. billion)]],3,FALSE)-1)*100,NA())</f>
        <v>0.25405889559362294</v>
      </c>
      <c r="G371" s="25">
        <f ca="1">IFERROR((Kreditvækst[[#This Row],[Lending to households (kr. billion)]]/VLOOKUP(DATE(YEAR(Kreditvækst[[#This Row],[Date]])-1,MONTH(Kreditvækst[[#This Row],[Date]])+1,1)-1,Kreditvækst[[#All],[Date]:[Lending to households (kr. billion)]],4,FALSE)-1)*100,NA())</f>
        <v>2.4233846542565107</v>
      </c>
    </row>
    <row r="372" spans="1:7" hidden="1" x14ac:dyDescent="0.25">
      <c r="A372" s="10">
        <v>40482</v>
      </c>
      <c r="B372" s="25"/>
      <c r="C372" s="25">
        <v>1063.169834001</v>
      </c>
      <c r="D372" s="25">
        <v>2287.7333249439998</v>
      </c>
      <c r="E372" s="25"/>
      <c r="F372" s="25">
        <f ca="1">IFERROR((Kreditvækst[[#This Row],[Lending to the corporate sector (kr. billion)]]/VLOOKUP(DATE(YEAR(Kreditvækst[[#This Row],[Date]])-1,MONTH(Kreditvækst[[#This Row],[Date]])+1,1)-1,Kreditvækst[[#All],[Date]:[Lending to the corporate sector (kr. billion)]],3,FALSE)-1)*100,NA())</f>
        <v>-0.26117231621215486</v>
      </c>
      <c r="G372" s="25">
        <f ca="1">IFERROR((Kreditvækst[[#This Row],[Lending to households (kr. billion)]]/VLOOKUP(DATE(YEAR(Kreditvækst[[#This Row],[Date]])-1,MONTH(Kreditvækst[[#This Row],[Date]])+1,1)-1,Kreditvækst[[#All],[Date]:[Lending to households (kr. billion)]],4,FALSE)-1)*100,NA())</f>
        <v>2.3913209792234325</v>
      </c>
    </row>
    <row r="373" spans="1:7" hidden="1" x14ac:dyDescent="0.25">
      <c r="A373" s="10">
        <v>40512</v>
      </c>
      <c r="B373" s="25"/>
      <c r="C373" s="25">
        <v>1066.611651144</v>
      </c>
      <c r="D373" s="25">
        <v>2288.5894578179996</v>
      </c>
      <c r="E373" s="25"/>
      <c r="F373" s="25">
        <f ca="1">IFERROR((Kreditvækst[[#This Row],[Lending to the corporate sector (kr. billion)]]/VLOOKUP(DATE(YEAR(Kreditvækst[[#This Row],[Date]])-1,MONTH(Kreditvækst[[#This Row],[Date]])+1,1)-1,Kreditvækst[[#All],[Date]:[Lending to the corporate sector (kr. billion)]],3,FALSE)-1)*100,NA())</f>
        <v>-0.94233068882351168</v>
      </c>
      <c r="G373" s="25">
        <f ca="1">IFERROR((Kreditvækst[[#This Row],[Lending to households (kr. billion)]]/VLOOKUP(DATE(YEAR(Kreditvækst[[#This Row],[Date]])-1,MONTH(Kreditvækst[[#This Row],[Date]])+1,1)-1,Kreditvækst[[#All],[Date]:[Lending to households (kr. billion)]],4,FALSE)-1)*100,NA())</f>
        <v>2.1997944125663027</v>
      </c>
    </row>
    <row r="374" spans="1:7" x14ac:dyDescent="0.25">
      <c r="A374" s="10">
        <v>40543</v>
      </c>
      <c r="B374" s="25">
        <v>248.75976006711741</v>
      </c>
      <c r="C374" s="25">
        <v>1071.9693674929999</v>
      </c>
      <c r="D374" s="25">
        <v>2296.1580314860003</v>
      </c>
      <c r="E37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-4.5189544111017943</v>
      </c>
      <c r="F374" s="25">
        <f ca="1">IFERROR((Kreditvækst[[#This Row],[Lending to the corporate sector (kr. billion)]]/VLOOKUP(DATE(YEAR(Kreditvækst[[#This Row],[Date]])-1,MONTH(Kreditvækst[[#This Row],[Date]])+1,1)-1,Kreditvækst[[#All],[Date]:[Lending to the corporate sector (kr. billion)]],3,FALSE)-1)*100,NA())</f>
        <v>-0.52901174763975156</v>
      </c>
      <c r="G374" s="25">
        <f ca="1">IFERROR((Kreditvækst[[#This Row],[Lending to households (kr. billion)]]/VLOOKUP(DATE(YEAR(Kreditvækst[[#This Row],[Date]])-1,MONTH(Kreditvækst[[#This Row],[Date]])+1,1)-1,Kreditvækst[[#All],[Date]:[Lending to households (kr. billion)]],4,FALSE)-1)*100,NA())</f>
        <v>1.6393229177414925</v>
      </c>
    </row>
    <row r="375" spans="1:7" hidden="1" x14ac:dyDescent="0.25">
      <c r="A375" s="10">
        <v>40574</v>
      </c>
      <c r="B375" s="25"/>
      <c r="C375" s="25">
        <v>1065.530540081</v>
      </c>
      <c r="D375" s="25">
        <v>2289.9591789840001</v>
      </c>
      <c r="E375" s="25"/>
      <c r="F375" s="25">
        <f ca="1">IFERROR((Kreditvækst[[#This Row],[Lending to the corporate sector (kr. billion)]]/VLOOKUP(DATE(YEAR(Kreditvækst[[#This Row],[Date]])-1,MONTH(Kreditvækst[[#This Row],[Date]])+1,1)-1,Kreditvækst[[#All],[Date]:[Lending to the corporate sector (kr. billion)]],3,FALSE)-1)*100,NA())</f>
        <v>-0.43402631692949223</v>
      </c>
      <c r="G375" s="25">
        <f ca="1">IFERROR((Kreditvækst[[#This Row],[Lending to households (kr. billion)]]/VLOOKUP(DATE(YEAR(Kreditvækst[[#This Row],[Date]])-1,MONTH(Kreditvækst[[#This Row],[Date]])+1,1)-1,Kreditvækst[[#All],[Date]:[Lending to households (kr. billion)]],4,FALSE)-1)*100,NA())</f>
        <v>1.6209367244746309</v>
      </c>
    </row>
    <row r="376" spans="1:7" hidden="1" x14ac:dyDescent="0.25">
      <c r="A376" s="10">
        <v>40602</v>
      </c>
      <c r="B376" s="25"/>
      <c r="C376" s="25">
        <v>1063.74053009</v>
      </c>
      <c r="D376" s="25">
        <v>2289.8773339250001</v>
      </c>
      <c r="E376" s="25"/>
      <c r="F376" s="25">
        <f ca="1">IFERROR((Kreditvækst[[#This Row],[Lending to the corporate sector (kr. billion)]]/VLOOKUP(DATE(YEAR(Kreditvækst[[#This Row],[Date]])-1,MONTH(Kreditvækst[[#This Row],[Date]])+1,1)-1,Kreditvækst[[#All],[Date]:[Lending to the corporate sector (kr. billion)]],3,FALSE)-1)*100,NA())</f>
        <v>-1.9072288193135001</v>
      </c>
      <c r="G376" s="25">
        <f ca="1">IFERROR((Kreditvækst[[#This Row],[Lending to households (kr. billion)]]/VLOOKUP(DATE(YEAR(Kreditvækst[[#This Row],[Date]])-1,MONTH(Kreditvækst[[#This Row],[Date]])+1,1)-1,Kreditvækst[[#All],[Date]:[Lending to households (kr. billion)]],4,FALSE)-1)*100,NA())</f>
        <v>1.6131112132937497</v>
      </c>
    </row>
    <row r="377" spans="1:7" x14ac:dyDescent="0.25">
      <c r="A377" s="10">
        <v>40633</v>
      </c>
      <c r="B377" s="25">
        <v>247.75288791884185</v>
      </c>
      <c r="C377" s="25">
        <v>1068.122996779</v>
      </c>
      <c r="D377" s="25">
        <v>2293.099514342</v>
      </c>
      <c r="E37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-5.3266487731339236</v>
      </c>
      <c r="F377" s="25">
        <f ca="1">IFERROR((Kreditvækst[[#This Row],[Lending to the corporate sector (kr. billion)]]/VLOOKUP(DATE(YEAR(Kreditvækst[[#This Row],[Date]])-1,MONTH(Kreditvækst[[#This Row],[Date]])+1,1)-1,Kreditvækst[[#All],[Date]:[Lending to the corporate sector (kr. billion)]],3,FALSE)-1)*100,NA())</f>
        <v>-1.5111280395670779</v>
      </c>
      <c r="G377" s="25">
        <f ca="1">IFERROR((Kreditvækst[[#This Row],[Lending to households (kr. billion)]]/VLOOKUP(DATE(YEAR(Kreditvækst[[#This Row],[Date]])-1,MONTH(Kreditvækst[[#This Row],[Date]])+1,1)-1,Kreditvækst[[#All],[Date]:[Lending to households (kr. billion)]],4,FALSE)-1)*100,NA())</f>
        <v>1.3036387450849451</v>
      </c>
    </row>
    <row r="378" spans="1:7" hidden="1" x14ac:dyDescent="0.25">
      <c r="A378" s="10">
        <v>40663</v>
      </c>
      <c r="B378" s="25"/>
      <c r="C378" s="25">
        <v>1062.972887399</v>
      </c>
      <c r="D378" s="25">
        <v>2290.5548488260001</v>
      </c>
      <c r="E378" s="25"/>
      <c r="F378" s="25">
        <f ca="1">IFERROR((Kreditvækst[[#This Row],[Lending to the corporate sector (kr. billion)]]/VLOOKUP(DATE(YEAR(Kreditvækst[[#This Row],[Date]])-1,MONTH(Kreditvækst[[#This Row],[Date]])+1,1)-1,Kreditvækst[[#All],[Date]:[Lending to the corporate sector (kr. billion)]],3,FALSE)-1)*100,NA())</f>
        <v>-1.9811015962693745</v>
      </c>
      <c r="G378" s="25">
        <f ca="1">IFERROR((Kreditvækst[[#This Row],[Lending to households (kr. billion)]]/VLOOKUP(DATE(YEAR(Kreditvækst[[#This Row],[Date]])-1,MONTH(Kreditvækst[[#This Row],[Date]])+1,1)-1,Kreditvækst[[#All],[Date]:[Lending to households (kr. billion)]],4,FALSE)-1)*100,NA())</f>
        <v>1.5345210237435847</v>
      </c>
    </row>
    <row r="379" spans="1:7" hidden="1" x14ac:dyDescent="0.25">
      <c r="A379" s="10">
        <v>40694</v>
      </c>
      <c r="B379" s="25"/>
      <c r="C379" s="25">
        <v>1050.84360984</v>
      </c>
      <c r="D379" s="25">
        <v>2289.2118520610002</v>
      </c>
      <c r="E379" s="25"/>
      <c r="F379" s="25">
        <f ca="1">IFERROR((Kreditvækst[[#This Row],[Lending to the corporate sector (kr. billion)]]/VLOOKUP(DATE(YEAR(Kreditvækst[[#This Row],[Date]])-1,MONTH(Kreditvækst[[#This Row],[Date]])+1,1)-1,Kreditvækst[[#All],[Date]:[Lending to the corporate sector (kr. billion)]],3,FALSE)-1)*100,NA())</f>
        <v>-3.1219576371900759</v>
      </c>
      <c r="G379" s="25">
        <f ca="1">IFERROR((Kreditvækst[[#This Row],[Lending to households (kr. billion)]]/VLOOKUP(DATE(YEAR(Kreditvækst[[#This Row],[Date]])-1,MONTH(Kreditvækst[[#This Row],[Date]])+1,1)-1,Kreditvækst[[#All],[Date]:[Lending to households (kr. billion)]],4,FALSE)-1)*100,NA())</f>
        <v>1.2869428324464138</v>
      </c>
    </row>
    <row r="380" spans="1:7" x14ac:dyDescent="0.25">
      <c r="A380" s="10">
        <v>40724</v>
      </c>
      <c r="B380" s="25">
        <v>248.00746996661127</v>
      </c>
      <c r="C380" s="25">
        <v>1053.1227721980001</v>
      </c>
      <c r="D380" s="25">
        <v>2296.3523296439998</v>
      </c>
      <c r="E38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-3.7791892590599008</v>
      </c>
      <c r="F380" s="25">
        <f ca="1">IFERROR((Kreditvækst[[#This Row],[Lending to the corporate sector (kr. billion)]]/VLOOKUP(DATE(YEAR(Kreditvækst[[#This Row],[Date]])-1,MONTH(Kreditvækst[[#This Row],[Date]])+1,1)-1,Kreditvækst[[#All],[Date]:[Lending to the corporate sector (kr. billion)]],3,FALSE)-1)*100,NA())</f>
        <v>-3.4495570715172286</v>
      </c>
      <c r="G380" s="25">
        <f ca="1">IFERROR((Kreditvækst[[#This Row],[Lending to households (kr. billion)]]/VLOOKUP(DATE(YEAR(Kreditvækst[[#This Row],[Date]])-1,MONTH(Kreditvækst[[#This Row],[Date]])+1,1)-1,Kreditvækst[[#All],[Date]:[Lending to households (kr. billion)]],4,FALSE)-1)*100,NA())</f>
        <v>0.93627573081964677</v>
      </c>
    </row>
    <row r="381" spans="1:7" hidden="1" x14ac:dyDescent="0.25">
      <c r="A381" s="10">
        <v>40755</v>
      </c>
      <c r="B381" s="25"/>
      <c r="C381" s="25">
        <v>1039.493190181</v>
      </c>
      <c r="D381" s="25">
        <v>2296.1226510389997</v>
      </c>
      <c r="E381" s="25"/>
      <c r="F381" s="25">
        <f ca="1">IFERROR((Kreditvækst[[#This Row],[Lending to the corporate sector (kr. billion)]]/VLOOKUP(DATE(YEAR(Kreditvækst[[#This Row],[Date]])-1,MONTH(Kreditvækst[[#This Row],[Date]])+1,1)-1,Kreditvækst[[#All],[Date]:[Lending to the corporate sector (kr. billion)]],3,FALSE)-1)*100,NA())</f>
        <v>-2.9559711991898219</v>
      </c>
      <c r="G381" s="25">
        <f ca="1">IFERROR((Kreditvækst[[#This Row],[Lending to households (kr. billion)]]/VLOOKUP(DATE(YEAR(Kreditvækst[[#This Row],[Date]])-1,MONTH(Kreditvækst[[#This Row],[Date]])+1,1)-1,Kreditvækst[[#All],[Date]:[Lending to households (kr. billion)]],4,FALSE)-1)*100,NA())</f>
        <v>0.95270926140749168</v>
      </c>
    </row>
    <row r="382" spans="1:7" hidden="1" x14ac:dyDescent="0.25">
      <c r="A382" s="10">
        <v>40786</v>
      </c>
      <c r="B382" s="25"/>
      <c r="C382" s="25">
        <v>1038.702810945</v>
      </c>
      <c r="D382" s="25">
        <v>2300.6448806910003</v>
      </c>
      <c r="E382" s="25"/>
      <c r="F382" s="25">
        <f ca="1">IFERROR((Kreditvækst[[#This Row],[Lending to the corporate sector (kr. billion)]]/VLOOKUP(DATE(YEAR(Kreditvækst[[#This Row],[Date]])-1,MONTH(Kreditvækst[[#This Row],[Date]])+1,1)-1,Kreditvækst[[#All],[Date]:[Lending to the corporate sector (kr. billion)]],3,FALSE)-1)*100,NA())</f>
        <v>-3.6875020961825933</v>
      </c>
      <c r="G382" s="25">
        <f ca="1">IFERROR((Kreditvækst[[#This Row],[Lending to households (kr. billion)]]/VLOOKUP(DATE(YEAR(Kreditvækst[[#This Row],[Date]])-1,MONTH(Kreditvækst[[#This Row],[Date]])+1,1)-1,Kreditvækst[[#All],[Date]:[Lending to households (kr. billion)]],4,FALSE)-1)*100,NA())</f>
        <v>0.85834983008026278</v>
      </c>
    </row>
    <row r="383" spans="1:7" x14ac:dyDescent="0.25">
      <c r="A383" s="10">
        <v>40816</v>
      </c>
      <c r="B383" s="25">
        <v>253.90111585792803</v>
      </c>
      <c r="C383" s="25">
        <v>1047.304447105</v>
      </c>
      <c r="D383" s="25">
        <v>2301.8458640459999</v>
      </c>
      <c r="E38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0.29445772967202632</v>
      </c>
      <c r="F383" s="25">
        <f ca="1">IFERROR((Kreditvækst[[#This Row],[Lending to the corporate sector (kr. billion)]]/VLOOKUP(DATE(YEAR(Kreditvækst[[#This Row],[Date]])-1,MONTH(Kreditvækst[[#This Row],[Date]])+1,1)-1,Kreditvækst[[#All],[Date]:[Lending to the corporate sector (kr. billion)]],3,FALSE)-1)*100,NA())</f>
        <v>-2.3392787119333014</v>
      </c>
      <c r="G383" s="25">
        <f ca="1">IFERROR((Kreditvækst[[#This Row],[Lending to households (kr. billion)]]/VLOOKUP(DATE(YEAR(Kreditvækst[[#This Row],[Date]])-1,MONTH(Kreditvækst[[#This Row],[Date]])+1,1)-1,Kreditvækst[[#All],[Date]:[Lending to households (kr. billion)]],4,FALSE)-1)*100,NA())</f>
        <v>0.54885197956755505</v>
      </c>
    </row>
    <row r="384" spans="1:7" hidden="1" x14ac:dyDescent="0.25">
      <c r="A384" s="10">
        <v>40847</v>
      </c>
      <c r="B384" s="25"/>
      <c r="C384" s="25">
        <v>1043.89175559</v>
      </c>
      <c r="D384" s="25">
        <v>2302.022721801</v>
      </c>
      <c r="E384" s="25"/>
      <c r="F384" s="25">
        <f ca="1">IFERROR((Kreditvækst[[#This Row],[Lending to the corporate sector (kr. billion)]]/VLOOKUP(DATE(YEAR(Kreditvækst[[#This Row],[Date]])-1,MONTH(Kreditvækst[[#This Row],[Date]])+1,1)-1,Kreditvækst[[#All],[Date]:[Lending to the corporate sector (kr. billion)]],3,FALSE)-1)*100,NA())</f>
        <v>-1.8132642400557342</v>
      </c>
      <c r="G384" s="25">
        <f ca="1">IFERROR((Kreditvækst[[#This Row],[Lending to households (kr. billion)]]/VLOOKUP(DATE(YEAR(Kreditvækst[[#This Row],[Date]])-1,MONTH(Kreditvækst[[#This Row],[Date]])+1,1)-1,Kreditvækst[[#All],[Date]:[Lending to households (kr. billion)]],4,FALSE)-1)*100,NA())</f>
        <v>0.62460937650370418</v>
      </c>
    </row>
    <row r="385" spans="1:7" hidden="1" x14ac:dyDescent="0.25">
      <c r="A385" s="10">
        <v>40877</v>
      </c>
      <c r="B385" s="25"/>
      <c r="C385" s="25">
        <v>1046.921852231</v>
      </c>
      <c r="D385" s="25">
        <v>2300.6351772609996</v>
      </c>
      <c r="E385" s="25"/>
      <c r="F385" s="25">
        <f ca="1">IFERROR((Kreditvækst[[#This Row],[Lending to the corporate sector (kr. billion)]]/VLOOKUP(DATE(YEAR(Kreditvækst[[#This Row],[Date]])-1,MONTH(Kreditvækst[[#This Row],[Date]])+1,1)-1,Kreditvækst[[#All],[Date]:[Lending to the corporate sector (kr. billion)]],3,FALSE)-1)*100,NA())</f>
        <v>-1.846013860047524</v>
      </c>
      <c r="G385" s="25">
        <f ca="1">IFERROR((Kreditvækst[[#This Row],[Lending to households (kr. billion)]]/VLOOKUP(DATE(YEAR(Kreditvækst[[#This Row],[Date]])-1,MONTH(Kreditvækst[[#This Row],[Date]])+1,1)-1,Kreditvækst[[#All],[Date]:[Lending to households (kr. billion)]],4,FALSE)-1)*100,NA())</f>
        <v>0.52633815129450312</v>
      </c>
    </row>
    <row r="386" spans="1:7" x14ac:dyDescent="0.25">
      <c r="A386" s="10">
        <v>40908</v>
      </c>
      <c r="B386" s="25">
        <v>256.04843469894058</v>
      </c>
      <c r="C386" s="25">
        <v>1036.3537047919999</v>
      </c>
      <c r="D386" s="25">
        <v>2316.3374570440001</v>
      </c>
      <c r="E38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2.9300054919881857</v>
      </c>
      <c r="F386" s="25">
        <f ca="1">IFERROR((Kreditvækst[[#This Row],[Lending to the corporate sector (kr. billion)]]/VLOOKUP(DATE(YEAR(Kreditvækst[[#This Row],[Date]])-1,MONTH(Kreditvækst[[#This Row],[Date]])+1,1)-1,Kreditvækst[[#All],[Date]:[Lending to the corporate sector (kr. billion)]],3,FALSE)-1)*100,NA())</f>
        <v>-3.3224515346267691</v>
      </c>
      <c r="G386" s="25">
        <f ca="1">IFERROR((Kreditvækst[[#This Row],[Lending to households (kr. billion)]]/VLOOKUP(DATE(YEAR(Kreditvækst[[#This Row],[Date]])-1,MONTH(Kreditvækst[[#This Row],[Date]])+1,1)-1,Kreditvækst[[#All],[Date]:[Lending to households (kr. billion)]],4,FALSE)-1)*100,NA())</f>
        <v>0.8788343520476305</v>
      </c>
    </row>
    <row r="387" spans="1:7" hidden="1" x14ac:dyDescent="0.25">
      <c r="A387" s="10">
        <v>40939</v>
      </c>
      <c r="B387" s="25"/>
      <c r="C387" s="25">
        <v>1031.1239788190001</v>
      </c>
      <c r="D387" s="25">
        <v>2313.239696227</v>
      </c>
      <c r="E387" s="25"/>
      <c r="F387" s="25">
        <f ca="1">IFERROR((Kreditvækst[[#This Row],[Lending to the corporate sector (kr. billion)]]/VLOOKUP(DATE(YEAR(Kreditvækst[[#This Row],[Date]])-1,MONTH(Kreditvækst[[#This Row],[Date]])+1,1)-1,Kreditvækst[[#All],[Date]:[Lending to the corporate sector (kr. billion)]],3,FALSE)-1)*100,NA())</f>
        <v>-3.2290544445009006</v>
      </c>
      <c r="G387" s="25">
        <f ca="1">IFERROR((Kreditvækst[[#This Row],[Lending to households (kr. billion)]]/VLOOKUP(DATE(YEAR(Kreditvækst[[#This Row],[Date]])-1,MONTH(Kreditvækst[[#This Row],[Date]])+1,1)-1,Kreditvækst[[#All],[Date]:[Lending to households (kr. billion)]],4,FALSE)-1)*100,NA())</f>
        <v>1.0166345957891121</v>
      </c>
    </row>
    <row r="388" spans="1:7" hidden="1" x14ac:dyDescent="0.25">
      <c r="A388" s="10">
        <v>40968</v>
      </c>
      <c r="B388" s="25"/>
      <c r="C388" s="25">
        <v>1033.914136373</v>
      </c>
      <c r="D388" s="25">
        <v>2311.5573674249999</v>
      </c>
      <c r="E388" s="25"/>
      <c r="F388" s="25">
        <f ca="1">IFERROR((Kreditvækst[[#This Row],[Lending to the corporate sector (kr. billion)]]/VLOOKUP(DATE(YEAR(Kreditvækst[[#This Row],[Date]])-1,MONTH(Kreditvækst[[#This Row],[Date]])+1,1)-1,Kreditvækst[[#All],[Date]:[Lending to the corporate sector (kr. billion)]],3,FALSE)-1)*100,NA())</f>
        <v>-2.80391626278228</v>
      </c>
      <c r="G388" s="25">
        <f ca="1">IFERROR((Kreditvækst[[#This Row],[Lending to households (kr. billion)]]/VLOOKUP(DATE(YEAR(Kreditvækst[[#This Row],[Date]])-1,MONTH(Kreditvækst[[#This Row],[Date]])+1,1)-1,Kreditvækst[[#All],[Date]:[Lending to households (kr. billion)]],4,FALSE)-1)*100,NA())</f>
        <v>0.94677706874537471</v>
      </c>
    </row>
    <row r="389" spans="1:7" x14ac:dyDescent="0.25">
      <c r="A389" s="10">
        <v>40999</v>
      </c>
      <c r="B389" s="25">
        <v>258.225148697706</v>
      </c>
      <c r="C389" s="25">
        <v>1041.468426718</v>
      </c>
      <c r="D389" s="25">
        <v>2317.7459396570002</v>
      </c>
      <c r="E38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4.226897561853904</v>
      </c>
      <c r="F389" s="25">
        <f ca="1">IFERROR((Kreditvækst[[#This Row],[Lending to the corporate sector (kr. billion)]]/VLOOKUP(DATE(YEAR(Kreditvækst[[#This Row],[Date]])-1,MONTH(Kreditvækst[[#This Row],[Date]])+1,1)-1,Kreditvækst[[#All],[Date]:[Lending to the corporate sector (kr. billion)]],3,FALSE)-1)*100,NA())</f>
        <v>-2.4954588695664026</v>
      </c>
      <c r="G389" s="25">
        <f ca="1">IFERROR((Kreditvækst[[#This Row],[Lending to households (kr. billion)]]/VLOOKUP(DATE(YEAR(Kreditvækst[[#This Row],[Date]])-1,MONTH(Kreditvækst[[#This Row],[Date]])+1,1)-1,Kreditvækst[[#All],[Date]:[Lending to households (kr. billion)]],4,FALSE)-1)*100,NA())</f>
        <v>1.0748083613838499</v>
      </c>
    </row>
    <row r="390" spans="1:7" hidden="1" x14ac:dyDescent="0.25">
      <c r="A390" s="10">
        <v>41029</v>
      </c>
      <c r="B390" s="25"/>
      <c r="C390" s="25">
        <v>1048.7291753519999</v>
      </c>
      <c r="D390" s="25">
        <v>2313.198049912</v>
      </c>
      <c r="E390" s="25"/>
      <c r="F390" s="25">
        <f ca="1">IFERROR((Kreditvækst[[#This Row],[Lending to the corporate sector (kr. billion)]]/VLOOKUP(DATE(YEAR(Kreditvækst[[#This Row],[Date]])-1,MONTH(Kreditvækst[[#This Row],[Date]])+1,1)-1,Kreditvækst[[#All],[Date]:[Lending to the corporate sector (kr. billion)]],3,FALSE)-1)*100,NA())</f>
        <v>-1.3399882740051106</v>
      </c>
      <c r="G390" s="25">
        <f ca="1">IFERROR((Kreditvækst[[#This Row],[Lending to households (kr. billion)]]/VLOOKUP(DATE(YEAR(Kreditvækst[[#This Row],[Date]])-1,MONTH(Kreditvækst[[#This Row],[Date]])+1,1)-1,Kreditvækst[[#All],[Date]:[Lending to households (kr. billion)]],4,FALSE)-1)*100,NA())</f>
        <v>0.98854655663911384</v>
      </c>
    </row>
    <row r="391" spans="1:7" hidden="1" x14ac:dyDescent="0.25">
      <c r="A391" s="10">
        <v>41060</v>
      </c>
      <c r="B391" s="25"/>
      <c r="C391" s="25">
        <v>1039.9026081900001</v>
      </c>
      <c r="D391" s="25">
        <v>2312.9763387009998</v>
      </c>
      <c r="E391" s="25"/>
      <c r="F391" s="25">
        <f ca="1">IFERROR((Kreditvækst[[#This Row],[Lending to the corporate sector (kr. billion)]]/VLOOKUP(DATE(YEAR(Kreditvækst[[#This Row],[Date]])-1,MONTH(Kreditvækst[[#This Row],[Date]])+1,1)-1,Kreditvækst[[#All],[Date]:[Lending to the corporate sector (kr. billion)]],3,FALSE)-1)*100,NA())</f>
        <v>-1.0411636467643093</v>
      </c>
      <c r="G391" s="25">
        <f ca="1">IFERROR((Kreditvækst[[#This Row],[Lending to households (kr. billion)]]/VLOOKUP(DATE(YEAR(Kreditvækst[[#This Row],[Date]])-1,MONTH(Kreditvækst[[#This Row],[Date]])+1,1)-1,Kreditvækst[[#All],[Date]:[Lending to households (kr. billion)]],4,FALSE)-1)*100,NA())</f>
        <v>1.0381077932391625</v>
      </c>
    </row>
    <row r="392" spans="1:7" x14ac:dyDescent="0.25">
      <c r="A392" s="10">
        <v>41090</v>
      </c>
      <c r="B392" s="25">
        <v>258.16130428712228</v>
      </c>
      <c r="C392" s="25">
        <v>1043.568624262</v>
      </c>
      <c r="D392" s="25">
        <v>2324.640358741</v>
      </c>
      <c r="E39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4.0941647128120762</v>
      </c>
      <c r="F392" s="25">
        <f ca="1">IFERROR((Kreditvækst[[#This Row],[Lending to the corporate sector (kr. billion)]]/VLOOKUP(DATE(YEAR(Kreditvækst[[#This Row],[Date]])-1,MONTH(Kreditvækst[[#This Row],[Date]])+1,1)-1,Kreditvækst[[#All],[Date]:[Lending to the corporate sector (kr. billion)]],3,FALSE)-1)*100,NA())</f>
        <v>-0.90722071426292406</v>
      </c>
      <c r="G392" s="25">
        <f ca="1">IFERROR((Kreditvækst[[#This Row],[Lending to households (kr. billion)]]/VLOOKUP(DATE(YEAR(Kreditvækst[[#This Row],[Date]])-1,MONTH(Kreditvækst[[#This Row],[Date]])+1,1)-1,Kreditvækst[[#All],[Date]:[Lending to households (kr. billion)]],4,FALSE)-1)*100,NA())</f>
        <v>1.2318679817476363</v>
      </c>
    </row>
    <row r="393" spans="1:7" hidden="1" x14ac:dyDescent="0.25">
      <c r="A393" s="10">
        <v>41121</v>
      </c>
      <c r="B393" s="25"/>
      <c r="C393" s="25">
        <v>1029.3295488389999</v>
      </c>
      <c r="D393" s="25">
        <v>2320.0385326750002</v>
      </c>
      <c r="E393" s="25"/>
      <c r="F393" s="25">
        <f ca="1">IFERROR((Kreditvækst[[#This Row],[Lending to the corporate sector (kr. billion)]]/VLOOKUP(DATE(YEAR(Kreditvækst[[#This Row],[Date]])-1,MONTH(Kreditvækst[[#This Row],[Date]])+1,1)-1,Kreditvækst[[#All],[Date]:[Lending to the corporate sector (kr. billion)]],3,FALSE)-1)*100,NA())</f>
        <v>-0.97774968013309982</v>
      </c>
      <c r="G393" s="25">
        <f ca="1">IFERROR((Kreditvækst[[#This Row],[Lending to households (kr. billion)]]/VLOOKUP(DATE(YEAR(Kreditvækst[[#This Row],[Date]])-1,MONTH(Kreditvækst[[#This Row],[Date]])+1,1)-1,Kreditvækst[[#All],[Date]:[Lending to households (kr. billion)]],4,FALSE)-1)*100,NA())</f>
        <v>1.0415768349821608</v>
      </c>
    </row>
    <row r="394" spans="1:7" hidden="1" x14ac:dyDescent="0.25">
      <c r="A394" s="10">
        <v>41152</v>
      </c>
      <c r="B394" s="25"/>
      <c r="C394" s="25">
        <v>1022.8091462279999</v>
      </c>
      <c r="D394" s="25">
        <v>2317.7430479600002</v>
      </c>
      <c r="E394" s="25"/>
      <c r="F394" s="25">
        <f ca="1">IFERROR((Kreditvækst[[#This Row],[Lending to the corporate sector (kr. billion)]]/VLOOKUP(DATE(YEAR(Kreditvækst[[#This Row],[Date]])-1,MONTH(Kreditvækst[[#This Row],[Date]])+1,1)-1,Kreditvækst[[#All],[Date]:[Lending to the corporate sector (kr. billion)]],3,FALSE)-1)*100,NA())</f>
        <v>-1.5301455382160989</v>
      </c>
      <c r="G394" s="25">
        <f ca="1">IFERROR((Kreditvækst[[#This Row],[Lending to households (kr. billion)]]/VLOOKUP(DATE(YEAR(Kreditvækst[[#This Row],[Date]])-1,MONTH(Kreditvækst[[#This Row],[Date]])+1,1)-1,Kreditvækst[[#All],[Date]:[Lending to households (kr. billion)]],4,FALSE)-1)*100,NA())</f>
        <v>0.74319019908297701</v>
      </c>
    </row>
    <row r="395" spans="1:7" x14ac:dyDescent="0.25">
      <c r="A395" s="10">
        <v>41182</v>
      </c>
      <c r="B395" s="25">
        <v>255.03890681855265</v>
      </c>
      <c r="C395" s="25">
        <v>1023.065069795</v>
      </c>
      <c r="D395" s="25">
        <v>2325.3618073819998</v>
      </c>
      <c r="E39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0.44812365506154972</v>
      </c>
      <c r="F395" s="25">
        <f ca="1">IFERROR((Kreditvækst[[#This Row],[Lending to the corporate sector (kr. billion)]]/VLOOKUP(DATE(YEAR(Kreditvækst[[#This Row],[Date]])-1,MONTH(Kreditvækst[[#This Row],[Date]])+1,1)-1,Kreditvækst[[#All],[Date]:[Lending to the corporate sector (kr. billion)]],3,FALSE)-1)*100,NA())</f>
        <v>-2.3144537748315153</v>
      </c>
      <c r="G395" s="25">
        <f ca="1">IFERROR((Kreditvækst[[#This Row],[Lending to households (kr. billion)]]/VLOOKUP(DATE(YEAR(Kreditvækst[[#This Row],[Date]])-1,MONTH(Kreditvækst[[#This Row],[Date]])+1,1)-1,Kreditvækst[[#All],[Date]:[Lending to households (kr. billion)]],4,FALSE)-1)*100,NA())</f>
        <v>1.0216124243291214</v>
      </c>
    </row>
    <row r="396" spans="1:7" hidden="1" x14ac:dyDescent="0.25">
      <c r="A396" s="10">
        <v>41213</v>
      </c>
      <c r="B396" s="25"/>
      <c r="C396" s="25">
        <v>1013.7062338879999</v>
      </c>
      <c r="D396" s="25">
        <v>2320.953349849</v>
      </c>
      <c r="E396" s="25"/>
      <c r="F396" s="25">
        <f ca="1">IFERROR((Kreditvækst[[#This Row],[Lending to the corporate sector (kr. billion)]]/VLOOKUP(DATE(YEAR(Kreditvækst[[#This Row],[Date]])-1,MONTH(Kreditvækst[[#This Row],[Date]])+1,1)-1,Kreditvækst[[#All],[Date]:[Lending to the corporate sector (kr. billion)]],3,FALSE)-1)*100,NA())</f>
        <v>-2.8916333077982248</v>
      </c>
      <c r="G396" s="25">
        <f ca="1">IFERROR((Kreditvækst[[#This Row],[Lending to households (kr. billion)]]/VLOOKUP(DATE(YEAR(Kreditvækst[[#This Row],[Date]])-1,MONTH(Kreditvækst[[#This Row],[Date]])+1,1)-1,Kreditvækst[[#All],[Date]:[Lending to households (kr. billion)]],4,FALSE)-1)*100,NA())</f>
        <v>0.82234757583927731</v>
      </c>
    </row>
    <row r="397" spans="1:7" hidden="1" x14ac:dyDescent="0.25">
      <c r="A397" s="10">
        <v>41243</v>
      </c>
      <c r="B397" s="25"/>
      <c r="C397" s="25">
        <v>1018.8083099</v>
      </c>
      <c r="D397" s="25">
        <v>2319.1445106649999</v>
      </c>
      <c r="E397" s="25"/>
      <c r="F397" s="25">
        <f ca="1">IFERROR((Kreditvækst[[#This Row],[Lending to the corporate sector (kr. billion)]]/VLOOKUP(DATE(YEAR(Kreditvækst[[#This Row],[Date]])-1,MONTH(Kreditvækst[[#This Row],[Date]])+1,1)-1,Kreditvækst[[#All],[Date]:[Lending to the corporate sector (kr. billion)]],3,FALSE)-1)*100,NA())</f>
        <v>-2.6853525190146499</v>
      </c>
      <c r="G397" s="25">
        <f ca="1">IFERROR((Kreditvækst[[#This Row],[Lending to households (kr. billion)]]/VLOOKUP(DATE(YEAR(Kreditvækst[[#This Row],[Date]])-1,MONTH(Kreditvækst[[#This Row],[Date]])+1,1)-1,Kreditvækst[[#All],[Date]:[Lending to households (kr. billion)]],4,FALSE)-1)*100,NA())</f>
        <v>0.8045314436179396</v>
      </c>
    </row>
    <row r="398" spans="1:7" x14ac:dyDescent="0.25">
      <c r="A398" s="10">
        <v>41274</v>
      </c>
      <c r="B398" s="25">
        <v>257.2842795951039</v>
      </c>
      <c r="C398" s="25">
        <v>1010.4094081329999</v>
      </c>
      <c r="D398" s="25">
        <v>2328.874208489</v>
      </c>
      <c r="E39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0.48266059412407358</v>
      </c>
      <c r="F398" s="25">
        <f ca="1">IFERROR((Kreditvækst[[#This Row],[Lending to the corporate sector (kr. billion)]]/VLOOKUP(DATE(YEAR(Kreditvækst[[#This Row],[Date]])-1,MONTH(Kreditvækst[[#This Row],[Date]])+1,1)-1,Kreditvækst[[#All],[Date]:[Lending to the corporate sector (kr. billion)]],3,FALSE)-1)*100,NA())</f>
        <v>-2.5034210365665777</v>
      </c>
      <c r="G398" s="25">
        <f ca="1">IFERROR((Kreditvækst[[#This Row],[Lending to households (kr. billion)]]/VLOOKUP(DATE(YEAR(Kreditvækst[[#This Row],[Date]])-1,MONTH(Kreditvækst[[#This Row],[Date]])+1,1)-1,Kreditvækst[[#All],[Date]:[Lending to households (kr. billion)]],4,FALSE)-1)*100,NA())</f>
        <v>0.54123165028807652</v>
      </c>
    </row>
    <row r="399" spans="1:7" hidden="1" x14ac:dyDescent="0.25">
      <c r="A399" s="10">
        <v>41305</v>
      </c>
      <c r="B399" s="25"/>
      <c r="C399" s="25">
        <v>1001.741048268</v>
      </c>
      <c r="D399" s="25">
        <v>2324.6128828619999</v>
      </c>
      <c r="E399" s="25"/>
      <c r="F399" s="25">
        <f ca="1">IFERROR((Kreditvækst[[#This Row],[Lending to the corporate sector (kr. billion)]]/VLOOKUP(DATE(YEAR(Kreditvækst[[#This Row],[Date]])-1,MONTH(Kreditvækst[[#This Row],[Date]])+1,1)-1,Kreditvækst[[#All],[Date]:[Lending to the corporate sector (kr. billion)]],3,FALSE)-1)*100,NA())</f>
        <v>-2.8496020997061722</v>
      </c>
      <c r="G399" s="25">
        <f ca="1">IFERROR((Kreditvækst[[#This Row],[Lending to households (kr. billion)]]/VLOOKUP(DATE(YEAR(Kreditvækst[[#This Row],[Date]])-1,MONTH(Kreditvækst[[#This Row],[Date]])+1,1)-1,Kreditvækst[[#All],[Date]:[Lending to households (kr. billion)]],4,FALSE)-1)*100,NA())</f>
        <v>0.49165621070528243</v>
      </c>
    </row>
    <row r="400" spans="1:7" hidden="1" x14ac:dyDescent="0.25">
      <c r="A400" s="10">
        <v>41333</v>
      </c>
      <c r="B400" s="25"/>
      <c r="C400" s="25">
        <v>1009.728449392</v>
      </c>
      <c r="D400" s="25">
        <v>2322.926142494</v>
      </c>
      <c r="E400" s="25"/>
      <c r="F400" s="25">
        <f ca="1">IFERROR((Kreditvækst[[#This Row],[Lending to the corporate sector (kr. billion)]]/VLOOKUP(DATE(YEAR(Kreditvækst[[#This Row],[Date]])-1,MONTH(Kreditvækst[[#This Row],[Date]])+1,1)-1,Kreditvækst[[#All],[Date]:[Lending to the corporate sector (kr. billion)]],3,FALSE)-1)*100,NA())</f>
        <v>-2.3392355448242586</v>
      </c>
      <c r="G400" s="25">
        <f ca="1">IFERROR((Kreditvækst[[#This Row],[Lending to households (kr. billion)]]/VLOOKUP(DATE(YEAR(Kreditvækst[[#This Row],[Date]])-1,MONTH(Kreditvækst[[#This Row],[Date]])+1,1)-1,Kreditvækst[[#All],[Date]:[Lending to households (kr. billion)]],4,FALSE)-1)*100,NA())</f>
        <v>0.49182318506177936</v>
      </c>
    </row>
    <row r="401" spans="1:7" x14ac:dyDescent="0.25">
      <c r="A401" s="10">
        <v>41364</v>
      </c>
      <c r="B401" s="25">
        <v>255.677371051308</v>
      </c>
      <c r="C401" s="25">
        <v>1009.0956353179999</v>
      </c>
      <c r="D401" s="25">
        <v>2328.2380826569997</v>
      </c>
      <c r="E40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-0.98664969668798008</v>
      </c>
      <c r="F401" s="25">
        <f ca="1">IFERROR((Kreditvækst[[#This Row],[Lending to the corporate sector (kr. billion)]]/VLOOKUP(DATE(YEAR(Kreditvækst[[#This Row],[Date]])-1,MONTH(Kreditvækst[[#This Row],[Date]])+1,1)-1,Kreditvækst[[#All],[Date]:[Lending to the corporate sector (kr. billion)]],3,FALSE)-1)*100,NA())</f>
        <v>-3.1083795311987572</v>
      </c>
      <c r="G401" s="25">
        <f ca="1">IFERROR((Kreditvækst[[#This Row],[Lending to households (kr. billion)]]/VLOOKUP(DATE(YEAR(Kreditvækst[[#This Row],[Date]])-1,MONTH(Kreditvækst[[#This Row],[Date]])+1,1)-1,Kreditvækst[[#All],[Date]:[Lending to households (kr. billion)]],4,FALSE)-1)*100,NA())</f>
        <v>0.45268736406685051</v>
      </c>
    </row>
    <row r="402" spans="1:7" hidden="1" x14ac:dyDescent="0.25">
      <c r="A402" s="10">
        <v>41394</v>
      </c>
      <c r="B402" s="25"/>
      <c r="C402" s="25">
        <v>1003.830468588</v>
      </c>
      <c r="D402" s="25">
        <v>2326.448092311</v>
      </c>
      <c r="E402" s="25"/>
      <c r="F402" s="25">
        <f ca="1">IFERROR((Kreditvækst[[#This Row],[Lending to the corporate sector (kr. billion)]]/VLOOKUP(DATE(YEAR(Kreditvækst[[#This Row],[Date]])-1,MONTH(Kreditvækst[[#This Row],[Date]])+1,1)-1,Kreditvækst[[#All],[Date]:[Lending to the corporate sector (kr. billion)]],3,FALSE)-1)*100,NA())</f>
        <v>-4.28124894579478</v>
      </c>
      <c r="G402" s="25">
        <f ca="1">IFERROR((Kreditvækst[[#This Row],[Lending to households (kr. billion)]]/VLOOKUP(DATE(YEAR(Kreditvækst[[#This Row],[Date]])-1,MONTH(Kreditvækst[[#This Row],[Date]])+1,1)-1,Kreditvækst[[#All],[Date]:[Lending to households (kr. billion)]],4,FALSE)-1)*100,NA())</f>
        <v>0.57280190079289639</v>
      </c>
    </row>
    <row r="403" spans="1:7" hidden="1" x14ac:dyDescent="0.25">
      <c r="A403" s="10">
        <v>41425</v>
      </c>
      <c r="B403" s="25"/>
      <c r="C403" s="25">
        <v>1009.5246809</v>
      </c>
      <c r="D403" s="25">
        <v>2326.5579790060001</v>
      </c>
      <c r="E403" s="25"/>
      <c r="F403" s="25">
        <f ca="1">IFERROR((Kreditvækst[[#This Row],[Lending to the corporate sector (kr. billion)]]/VLOOKUP(DATE(YEAR(Kreditvækst[[#This Row],[Date]])-1,MONTH(Kreditvækst[[#This Row],[Date]])+1,1)-1,Kreditvækst[[#All],[Date]:[Lending to the corporate sector (kr. billion)]],3,FALSE)-1)*100,NA())</f>
        <v>-2.9212281083585645</v>
      </c>
      <c r="G403" s="25">
        <f ca="1">IFERROR((Kreditvækst[[#This Row],[Lending to households (kr. billion)]]/VLOOKUP(DATE(YEAR(Kreditvækst[[#This Row],[Date]])-1,MONTH(Kreditvækst[[#This Row],[Date]])+1,1)-1,Kreditvækst[[#All],[Date]:[Lending to households (kr. billion)]],4,FALSE)-1)*100,NA())</f>
        <v>0.58719322276457042</v>
      </c>
    </row>
    <row r="404" spans="1:7" x14ac:dyDescent="0.25">
      <c r="A404" s="10">
        <v>41455</v>
      </c>
      <c r="B404" s="25">
        <v>253.35089707113161</v>
      </c>
      <c r="C404" s="25">
        <v>1008.8993260880001</v>
      </c>
      <c r="D404" s="25">
        <v>2329.241922097</v>
      </c>
      <c r="E40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-1.8633339451371134</v>
      </c>
      <c r="F404" s="25">
        <f ca="1">IFERROR((Kreditvækst[[#This Row],[Lending to the corporate sector (kr. billion)]]/VLOOKUP(DATE(YEAR(Kreditvækst[[#This Row],[Date]])-1,MONTH(Kreditvækst[[#This Row],[Date]])+1,1)-1,Kreditvækst[[#All],[Date]:[Lending to the corporate sector (kr. billion)]],3,FALSE)-1)*100,NA())</f>
        <v>-3.3221867127825599</v>
      </c>
      <c r="G404" s="25">
        <f ca="1">IFERROR((Kreditvækst[[#This Row],[Lending to households (kr. billion)]]/VLOOKUP(DATE(YEAR(Kreditvækst[[#This Row],[Date]])-1,MONTH(Kreditvækst[[#This Row],[Date]])+1,1)-1,Kreditvækst[[#All],[Date]:[Lending to households (kr. billion)]],4,FALSE)-1)*100,NA())</f>
        <v>0.19794732284921235</v>
      </c>
    </row>
    <row r="405" spans="1:7" hidden="1" x14ac:dyDescent="0.25">
      <c r="A405" s="10">
        <v>41486</v>
      </c>
      <c r="B405" s="25"/>
      <c r="C405" s="25">
        <v>997.20200276700007</v>
      </c>
      <c r="D405" s="25">
        <v>2328.0002305520002</v>
      </c>
      <c r="E405" s="25"/>
      <c r="F405" s="25">
        <f ca="1">IFERROR((Kreditvækst[[#This Row],[Lending to the corporate sector (kr. billion)]]/VLOOKUP(DATE(YEAR(Kreditvækst[[#This Row],[Date]])-1,MONTH(Kreditvækst[[#This Row],[Date]])+1,1)-1,Kreditvækst[[#All],[Date]:[Lending to the corporate sector (kr. billion)]],3,FALSE)-1)*100,NA())</f>
        <v>-3.1212108996809707</v>
      </c>
      <c r="G405" s="25">
        <f ca="1">IFERROR((Kreditvækst[[#This Row],[Lending to households (kr. billion)]]/VLOOKUP(DATE(YEAR(Kreditvækst[[#This Row],[Date]])-1,MONTH(Kreditvækst[[#This Row],[Date]])+1,1)-1,Kreditvækst[[#All],[Date]:[Lending to households (kr. billion)]],4,FALSE)-1)*100,NA())</f>
        <v>0.34317093293361189</v>
      </c>
    </row>
    <row r="406" spans="1:7" hidden="1" x14ac:dyDescent="0.25">
      <c r="A406" s="10">
        <v>41517</v>
      </c>
      <c r="B406" s="25"/>
      <c r="C406" s="25">
        <v>1006.3447359229999</v>
      </c>
      <c r="D406" s="25">
        <v>2325.7008016600003</v>
      </c>
      <c r="E406" s="25"/>
      <c r="F406" s="25">
        <f ca="1">IFERROR((Kreditvækst[[#This Row],[Lending to the corporate sector (kr. billion)]]/VLOOKUP(DATE(YEAR(Kreditvækst[[#This Row],[Date]])-1,MONTH(Kreditvækst[[#This Row],[Date]])+1,1)-1,Kreditvækst[[#All],[Date]:[Lending to the corporate sector (kr. billion)]],3,FALSE)-1)*100,NA())</f>
        <v>-1.6097245870081212</v>
      </c>
      <c r="G406" s="25">
        <f ca="1">IFERROR((Kreditvækst[[#This Row],[Lending to households (kr. billion)]]/VLOOKUP(DATE(YEAR(Kreditvækst[[#This Row],[Date]])-1,MONTH(Kreditvækst[[#This Row],[Date]])+1,1)-1,Kreditvækst[[#All],[Date]:[Lending to households (kr. billion)]],4,FALSE)-1)*100,NA())</f>
        <v>0.34334063506324952</v>
      </c>
    </row>
    <row r="407" spans="1:7" x14ac:dyDescent="0.25">
      <c r="A407" s="10">
        <v>41547</v>
      </c>
      <c r="B407" s="25">
        <v>252.25303977441604</v>
      </c>
      <c r="C407" s="25">
        <v>1012.158731933</v>
      </c>
      <c r="D407" s="25">
        <v>2329.7414318749998</v>
      </c>
      <c r="E40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-1.092330216941606</v>
      </c>
      <c r="F407" s="25">
        <f ca="1">IFERROR((Kreditvækst[[#This Row],[Lending to the corporate sector (kr. billion)]]/VLOOKUP(DATE(YEAR(Kreditvækst[[#This Row],[Date]])-1,MONTH(Kreditvækst[[#This Row],[Date]])+1,1)-1,Kreditvækst[[#All],[Date]:[Lending to the corporate sector (kr. billion)]],3,FALSE)-1)*100,NA())</f>
        <v>-1.0660453752160071</v>
      </c>
      <c r="G407" s="25">
        <f ca="1">IFERROR((Kreditvækst[[#This Row],[Lending to households (kr. billion)]]/VLOOKUP(DATE(YEAR(Kreditvækst[[#This Row],[Date]])-1,MONTH(Kreditvækst[[#This Row],[Date]])+1,1)-1,Kreditvækst[[#All],[Date]:[Lending to households (kr. billion)]],4,FALSE)-1)*100,NA())</f>
        <v>0.18834163694856354</v>
      </c>
    </row>
    <row r="408" spans="1:7" hidden="1" x14ac:dyDescent="0.25">
      <c r="A408" s="10">
        <v>41578</v>
      </c>
      <c r="B408" s="25"/>
      <c r="C408" s="25">
        <v>1002.5057897369709</v>
      </c>
      <c r="D408" s="25">
        <v>2325.8177326099699</v>
      </c>
      <c r="E408" s="25"/>
      <c r="F408" s="25">
        <f ca="1">IFERROR((Kreditvækst[[#This Row],[Lending to the corporate sector (kr. billion)]]/VLOOKUP(DATE(YEAR(Kreditvækst[[#This Row],[Date]])-1,MONTH(Kreditvækst[[#This Row],[Date]])+1,1)-1,Kreditvækst[[#All],[Date]:[Lending to the corporate sector (kr. billion)]],3,FALSE)-1)*100,NA())</f>
        <v>-1.1049003919084699</v>
      </c>
      <c r="G408" s="25">
        <f ca="1">IFERROR((Kreditvækst[[#This Row],[Lending to households (kr. billion)]]/VLOOKUP(DATE(YEAR(Kreditvækst[[#This Row],[Date]])-1,MONTH(Kreditvækst[[#This Row],[Date]])+1,1)-1,Kreditvækst[[#All],[Date]:[Lending to households (kr. billion)]],4,FALSE)-1)*100,NA())</f>
        <v>0.20958554644308069</v>
      </c>
    </row>
    <row r="409" spans="1:7" hidden="1" x14ac:dyDescent="0.25">
      <c r="A409" s="10">
        <v>41608</v>
      </c>
      <c r="B409" s="25"/>
      <c r="C409" s="25">
        <v>1007.121261543851</v>
      </c>
      <c r="D409" s="25">
        <v>2330.0042224560202</v>
      </c>
      <c r="E409" s="25"/>
      <c r="F409" s="25">
        <f ca="1">IFERROR((Kreditvækst[[#This Row],[Lending to the corporate sector (kr. billion)]]/VLOOKUP(DATE(YEAR(Kreditvækst[[#This Row],[Date]])-1,MONTH(Kreditvækst[[#This Row],[Date]])+1,1)-1,Kreditvækst[[#All],[Date]:[Lending to the corporate sector (kr. billion)]],3,FALSE)-1)*100,NA())</f>
        <v>-1.1471292727575189</v>
      </c>
      <c r="G409" s="25">
        <f ca="1">IFERROR((Kreditvækst[[#This Row],[Lending to households (kr. billion)]]/VLOOKUP(DATE(YEAR(Kreditvækst[[#This Row],[Date]])-1,MONTH(Kreditvækst[[#This Row],[Date]])+1,1)-1,Kreditvækst[[#All],[Date]:[Lending to households (kr. billion)]],4,FALSE)-1)*100,NA())</f>
        <v>0.46826369556014491</v>
      </c>
    </row>
    <row r="410" spans="1:7" x14ac:dyDescent="0.25">
      <c r="A410" s="10">
        <v>41639</v>
      </c>
      <c r="B410" s="25">
        <v>246.22893106144818</v>
      </c>
      <c r="C410" s="25">
        <v>1008.1696061704786</v>
      </c>
      <c r="D410" s="25">
        <v>2332.4117645248348</v>
      </c>
      <c r="E41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-4.296938993339916</v>
      </c>
      <c r="F410" s="25">
        <f ca="1">IFERROR((Kreditvækst[[#This Row],[Lending to the corporate sector (kr. billion)]]/VLOOKUP(DATE(YEAR(Kreditvækst[[#This Row],[Date]])-1,MONTH(Kreditvækst[[#This Row],[Date]])+1,1)-1,Kreditvækst[[#All],[Date]:[Lending to the corporate sector (kr. billion)]],3,FALSE)-1)*100,NA())</f>
        <v>-0.22167271449501369</v>
      </c>
      <c r="G410" s="25">
        <f ca="1">IFERROR((Kreditvækst[[#This Row],[Lending to households (kr. billion)]]/VLOOKUP(DATE(YEAR(Kreditvækst[[#This Row],[Date]])-1,MONTH(Kreditvækst[[#This Row],[Date]])+1,1)-1,Kreditvækst[[#All],[Date]:[Lending to households (kr. billion)]],4,FALSE)-1)*100,NA())</f>
        <v>0.15189983310133215</v>
      </c>
    </row>
    <row r="411" spans="1:7" hidden="1" x14ac:dyDescent="0.25">
      <c r="A411" s="10">
        <v>41670</v>
      </c>
      <c r="B411" s="25"/>
      <c r="C411" s="25">
        <v>1006.5475128249486</v>
      </c>
      <c r="D411" s="25">
        <v>2316.9051973393744</v>
      </c>
      <c r="E411" s="25"/>
      <c r="F411" s="25">
        <f ca="1">IFERROR((Kreditvækst[[#This Row],[Lending to the corporate sector (kr. billion)]]/VLOOKUP(DATE(YEAR(Kreditvækst[[#This Row],[Date]])-1,MONTH(Kreditvækst[[#This Row],[Date]])+1,1)-1,Kreditvækst[[#All],[Date]:[Lending to the corporate sector (kr. billion)]],3,FALSE)-1)*100,NA())</f>
        <v>0.47981108144254936</v>
      </c>
      <c r="G411" s="25">
        <f ca="1">IFERROR((Kreditvækst[[#This Row],[Lending to households (kr. billion)]]/VLOOKUP(DATE(YEAR(Kreditvækst[[#This Row],[Date]])-1,MONTH(Kreditvækst[[#This Row],[Date]])+1,1)-1,Kreditvækst[[#All],[Date]:[Lending to households (kr. billion)]],4,FALSE)-1)*100,NA())</f>
        <v>-0.33156856263895085</v>
      </c>
    </row>
    <row r="412" spans="1:7" hidden="1" x14ac:dyDescent="0.25">
      <c r="A412" s="10">
        <v>41698</v>
      </c>
      <c r="B412" s="25"/>
      <c r="C412" s="25">
        <v>1006.1824982682775</v>
      </c>
      <c r="D412" s="25">
        <v>2316.4267681431247</v>
      </c>
      <c r="E412" s="25"/>
      <c r="F412" s="25">
        <f ca="1">IFERROR((Kreditvækst[[#This Row],[Lending to the corporate sector (kr. billion)]]/VLOOKUP(DATE(YEAR(Kreditvækst[[#This Row],[Date]])-1,MONTH(Kreditvækst[[#This Row],[Date]])+1,1)-1,Kreditvækst[[#All],[Date]:[Lending to the corporate sector (kr. billion)]],3,FALSE)-1)*100,NA())</f>
        <v>-0.35117868827581056</v>
      </c>
      <c r="G412" s="25">
        <f ca="1">IFERROR((Kreditvækst[[#This Row],[Lending to households (kr. billion)]]/VLOOKUP(DATE(YEAR(Kreditvækst[[#This Row],[Date]])-1,MONTH(Kreditvækst[[#This Row],[Date]])+1,1)-1,Kreditvækst[[#All],[Date]:[Lending to households (kr. billion)]],4,FALSE)-1)*100,NA())</f>
        <v>-0.2797925526765721</v>
      </c>
    </row>
    <row r="413" spans="1:7" x14ac:dyDescent="0.25">
      <c r="A413" s="10">
        <v>41729</v>
      </c>
      <c r="B413" s="25">
        <v>245.66084839701486</v>
      </c>
      <c r="C413" s="25">
        <v>1023.7962073966937</v>
      </c>
      <c r="D413" s="25">
        <v>2318.5091287881751</v>
      </c>
      <c r="E41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-3.9176414451958186</v>
      </c>
      <c r="F413" s="25">
        <f ca="1">IFERROR((Kreditvækst[[#This Row],[Lending to the corporate sector (kr. billion)]]/VLOOKUP(DATE(YEAR(Kreditvækst[[#This Row],[Date]])-1,MONTH(Kreditvækst[[#This Row],[Date]])+1,1)-1,Kreditvækst[[#All],[Date]:[Lending to the corporate sector (kr. billion)]],3,FALSE)-1)*100,NA())</f>
        <v>1.4568066260697954</v>
      </c>
      <c r="G413" s="25">
        <f ca="1">IFERROR((Kreditvækst[[#This Row],[Lending to households (kr. billion)]]/VLOOKUP(DATE(YEAR(Kreditvækst[[#This Row],[Date]])-1,MONTH(Kreditvækst[[#This Row],[Date]])+1,1)-1,Kreditvækst[[#All],[Date]:[Lending to households (kr. billion)]],4,FALSE)-1)*100,NA())</f>
        <v>-0.41786765457086927</v>
      </c>
    </row>
    <row r="414" spans="1:7" hidden="1" x14ac:dyDescent="0.25">
      <c r="A414" s="10">
        <v>41759</v>
      </c>
      <c r="B414" s="25"/>
      <c r="C414" s="25">
        <v>1019.8920488937347</v>
      </c>
      <c r="D414" s="25">
        <v>2309.3452061201056</v>
      </c>
      <c r="E414" s="25"/>
      <c r="F414" s="25">
        <f ca="1">IFERROR((Kreditvækst[[#This Row],[Lending to the corporate sector (kr. billion)]]/VLOOKUP(DATE(YEAR(Kreditvækst[[#This Row],[Date]])-1,MONTH(Kreditvækst[[#This Row],[Date]])+1,1)-1,Kreditvækst[[#All],[Date]:[Lending to the corporate sector (kr. billion)]],3,FALSE)-1)*100,NA())</f>
        <v>1.6000291691013357</v>
      </c>
      <c r="G414" s="25">
        <f ca="1">IFERROR((Kreditvækst[[#This Row],[Lending to households (kr. billion)]]/VLOOKUP(DATE(YEAR(Kreditvækst[[#This Row],[Date]])-1,MONTH(Kreditvækst[[#This Row],[Date]])+1,1)-1,Kreditvækst[[#All],[Date]:[Lending to households (kr. billion)]],4,FALSE)-1)*100,NA())</f>
        <v>-0.73515013068291557</v>
      </c>
    </row>
    <row r="415" spans="1:7" hidden="1" x14ac:dyDescent="0.25">
      <c r="A415" s="10">
        <v>41790</v>
      </c>
      <c r="B415" s="25"/>
      <c r="C415" s="25">
        <v>1015.9689746931438</v>
      </c>
      <c r="D415" s="25">
        <v>2309.7555852631053</v>
      </c>
      <c r="E415" s="25"/>
      <c r="F415" s="25">
        <f ca="1">IFERROR((Kreditvækst[[#This Row],[Lending to the corporate sector (kr. billion)]]/VLOOKUP(DATE(YEAR(Kreditvækst[[#This Row],[Date]])-1,MONTH(Kreditvækst[[#This Row],[Date]])+1,1)-1,Kreditvækst[[#All],[Date]:[Lending to the corporate sector (kr. billion)]],3,FALSE)-1)*100,NA())</f>
        <v>0.63834930587318706</v>
      </c>
      <c r="G415" s="25">
        <f ca="1">IFERROR((Kreditvækst[[#This Row],[Lending to households (kr. billion)]]/VLOOKUP(DATE(YEAR(Kreditvækst[[#This Row],[Date]])-1,MONTH(Kreditvækst[[#This Row],[Date]])+1,1)-1,Kreditvækst[[#All],[Date]:[Lending to households (kr. billion)]],4,FALSE)-1)*100,NA())</f>
        <v>-0.72219965694013677</v>
      </c>
    </row>
    <row r="416" spans="1:7" x14ac:dyDescent="0.25">
      <c r="A416" s="10">
        <v>41820</v>
      </c>
      <c r="B416" s="25">
        <v>243.60224650005117</v>
      </c>
      <c r="C416" s="25">
        <v>1016.3238367206609</v>
      </c>
      <c r="D416" s="25">
        <v>2315.0000812867888</v>
      </c>
      <c r="E41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-3.8478847652721693</v>
      </c>
      <c r="F416" s="25">
        <f ca="1">IFERROR((Kreditvækst[[#This Row],[Lending to the corporate sector (kr. billion)]]/VLOOKUP(DATE(YEAR(Kreditvækst[[#This Row],[Date]])-1,MONTH(Kreditvækst[[#This Row],[Date]])+1,1)-1,Kreditvækst[[#All],[Date]:[Lending to the corporate sector (kr. billion)]],3,FALSE)-1)*100,NA())</f>
        <v>0.73590203112230412</v>
      </c>
      <c r="G416" s="25">
        <f ca="1">IFERROR((Kreditvækst[[#This Row],[Lending to households (kr. billion)]]/VLOOKUP(DATE(YEAR(Kreditvækst[[#This Row],[Date]])-1,MONTH(Kreditvækst[[#This Row],[Date]])+1,1)-1,Kreditvækst[[#All],[Date]:[Lending to households (kr. billion)]],4,FALSE)-1)*100,NA())</f>
        <v>-0.61143673721059111</v>
      </c>
    </row>
    <row r="417" spans="1:7" hidden="1" x14ac:dyDescent="0.25">
      <c r="A417" s="10">
        <v>41851</v>
      </c>
      <c r="B417" s="25"/>
      <c r="C417" s="25">
        <v>1006.0223499427309</v>
      </c>
      <c r="D417" s="25">
        <v>2314.8442779419988</v>
      </c>
      <c r="E417" s="25"/>
      <c r="F417" s="25">
        <f ca="1">IFERROR((Kreditvækst[[#This Row],[Lending to the corporate sector (kr. billion)]]/VLOOKUP(DATE(YEAR(Kreditvækst[[#This Row],[Date]])-1,MONTH(Kreditvækst[[#This Row],[Date]])+1,1)-1,Kreditvækst[[#All],[Date]:[Lending to the corporate sector (kr. billion)]],3,FALSE)-1)*100,NA())</f>
        <v>0.88450957291064114</v>
      </c>
      <c r="G417" s="25">
        <f ca="1">IFERROR((Kreditvækst[[#This Row],[Lending to households (kr. billion)]]/VLOOKUP(DATE(YEAR(Kreditvækst[[#This Row],[Date]])-1,MONTH(Kreditvækst[[#This Row],[Date]])+1,1)-1,Kreditvækst[[#All],[Date]:[Lending to households (kr. billion)]],4,FALSE)-1)*100,NA())</f>
        <v>-0.56511818329511021</v>
      </c>
    </row>
    <row r="418" spans="1:7" hidden="1" x14ac:dyDescent="0.25">
      <c r="A418" s="10">
        <v>41882</v>
      </c>
      <c r="B418" s="25"/>
      <c r="C418" s="25">
        <v>1011.955161104901</v>
      </c>
      <c r="D418" s="25">
        <v>2316.0704469098791</v>
      </c>
      <c r="E418" s="25"/>
      <c r="F418" s="25">
        <f ca="1">IFERROR((Kreditvækst[[#This Row],[Lending to the corporate sector (kr. billion)]]/VLOOKUP(DATE(YEAR(Kreditvækst[[#This Row],[Date]])-1,MONTH(Kreditvækst[[#This Row],[Date]])+1,1)-1,Kreditvækst[[#All],[Date]:[Lending to the corporate sector (kr. billion)]],3,FALSE)-1)*100,NA())</f>
        <v>0.55750529432196938</v>
      </c>
      <c r="G418" s="25">
        <f ca="1">IFERROR((Kreditvækst[[#This Row],[Lending to households (kr. billion)]]/VLOOKUP(DATE(YEAR(Kreditvækst[[#This Row],[Date]])-1,MONTH(Kreditvækst[[#This Row],[Date]])+1,1)-1,Kreditvækst[[#All],[Date]:[Lending to households (kr. billion)]],4,FALSE)-1)*100,NA())</f>
        <v>-0.41408399323108469</v>
      </c>
    </row>
    <row r="419" spans="1:7" x14ac:dyDescent="0.25">
      <c r="A419" s="10">
        <v>41912</v>
      </c>
      <c r="B419" s="25">
        <v>248.35019097924288</v>
      </c>
      <c r="C419" s="25">
        <v>1017.9423013723945</v>
      </c>
      <c r="D419" s="25">
        <v>2321.4232026417521</v>
      </c>
      <c r="E41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-1.5471959420839454</v>
      </c>
      <c r="F419" s="25">
        <f ca="1">IFERROR((Kreditvækst[[#This Row],[Lending to the corporate sector (kr. billion)]]/VLOOKUP(DATE(YEAR(Kreditvækst[[#This Row],[Date]])-1,MONTH(Kreditvækst[[#This Row],[Date]])+1,1)-1,Kreditvækst[[#All],[Date]:[Lending to the corporate sector (kr. billion)]],3,FALSE)-1)*100,NA())</f>
        <v>0.57140933105908065</v>
      </c>
      <c r="G419" s="25">
        <f ca="1">IFERROR((Kreditvækst[[#This Row],[Lending to households (kr. billion)]]/VLOOKUP(DATE(YEAR(Kreditvækst[[#This Row],[Date]])-1,MONTH(Kreditvækst[[#This Row],[Date]])+1,1)-1,Kreditvækst[[#All],[Date]:[Lending to households (kr. billion)]],4,FALSE)-1)*100,NA())</f>
        <v>-0.35704516902346217</v>
      </c>
    </row>
    <row r="420" spans="1:7" hidden="1" x14ac:dyDescent="0.25">
      <c r="A420" s="10">
        <v>41943</v>
      </c>
      <c r="B420" s="25"/>
      <c r="C420" s="25">
        <v>1016.2363800344524</v>
      </c>
      <c r="D420" s="25">
        <v>2319.7662444096622</v>
      </c>
      <c r="E420" s="25"/>
      <c r="F420" s="25">
        <f ca="1">IFERROR((Kreditvækst[[#This Row],[Lending to the corporate sector (kr. billion)]]/VLOOKUP(DATE(YEAR(Kreditvækst[[#This Row],[Date]])-1,MONTH(Kreditvækst[[#This Row],[Date]])+1,1)-1,Kreditvækst[[#All],[Date]:[Lending to the corporate sector (kr. billion)]],3,FALSE)-1)*100,NA())</f>
        <v>1.369627032386922</v>
      </c>
      <c r="G420" s="25">
        <f ca="1">IFERROR((Kreditvækst[[#This Row],[Lending to households (kr. billion)]]/VLOOKUP(DATE(YEAR(Kreditvækst[[#This Row],[Date]])-1,MONTH(Kreditvækst[[#This Row],[Date]])+1,1)-1,Kreditvækst[[#All],[Date]:[Lending to households (kr. billion)]],4,FALSE)-1)*100,NA())</f>
        <v>-0.26018755104755265</v>
      </c>
    </row>
    <row r="421" spans="1:7" hidden="1" x14ac:dyDescent="0.25">
      <c r="A421" s="10">
        <v>41973</v>
      </c>
      <c r="B421" s="25"/>
      <c r="C421" s="25">
        <v>1019.0805860710634</v>
      </c>
      <c r="D421" s="25">
        <v>2318.4595977462623</v>
      </c>
      <c r="E421" s="25"/>
      <c r="F421" s="25">
        <f ca="1">IFERROR((Kreditvækst[[#This Row],[Lending to the corporate sector (kr. billion)]]/VLOOKUP(DATE(YEAR(Kreditvækst[[#This Row],[Date]])-1,MONTH(Kreditvækst[[#This Row],[Date]])+1,1)-1,Kreditvækst[[#All],[Date]:[Lending to the corporate sector (kr. billion)]],3,FALSE)-1)*100,NA())</f>
        <v>1.1874761246604582</v>
      </c>
      <c r="G421" s="25">
        <f ca="1">IFERROR((Kreditvækst[[#This Row],[Lending to households (kr. billion)]]/VLOOKUP(DATE(YEAR(Kreditvækst[[#This Row],[Date]])-1,MONTH(Kreditvækst[[#This Row],[Date]])+1,1)-1,Kreditvækst[[#All],[Date]:[Lending to households (kr. billion)]],4,FALSE)-1)*100,NA())</f>
        <v>-0.49547655744541785</v>
      </c>
    </row>
    <row r="422" spans="1:7" x14ac:dyDescent="0.25">
      <c r="A422" s="10">
        <v>42004</v>
      </c>
      <c r="B422" s="25">
        <v>247.15431615790317</v>
      </c>
      <c r="C422" s="25">
        <v>1023.3404996053608</v>
      </c>
      <c r="D422" s="25">
        <v>2329.5564261477989</v>
      </c>
      <c r="E42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0.37582305721177711</v>
      </c>
      <c r="F422" s="25">
        <f ca="1">IFERROR((Kreditvækst[[#This Row],[Lending to the corporate sector (kr. billion)]]/VLOOKUP(DATE(YEAR(Kreditvækst[[#This Row],[Date]])-1,MONTH(Kreditvækst[[#This Row],[Date]])+1,1)-1,Kreditvækst[[#All],[Date]:[Lending to the corporate sector (kr. billion)]],3,FALSE)-1)*100,NA())</f>
        <v>1.5047957548044666</v>
      </c>
      <c r="G422" s="25">
        <f ca="1">IFERROR((Kreditvækst[[#This Row],[Lending to households (kr. billion)]]/VLOOKUP(DATE(YEAR(Kreditvækst[[#This Row],[Date]])-1,MONTH(Kreditvækst[[#This Row],[Date]])+1,1)-1,Kreditvækst[[#All],[Date]:[Lending to households (kr. billion)]],4,FALSE)-1)*100,NA())</f>
        <v>-0.12241999549412741</v>
      </c>
    </row>
    <row r="423" spans="1:7" hidden="1" x14ac:dyDescent="0.25">
      <c r="A423" s="10">
        <v>42035</v>
      </c>
      <c r="B423" s="25"/>
      <c r="C423" s="25">
        <v>1019.6351764331997</v>
      </c>
      <c r="D423" s="25">
        <v>2314.978156439759</v>
      </c>
      <c r="E423" s="25"/>
      <c r="F423" s="25">
        <f ca="1">IFERROR((Kreditvækst[[#This Row],[Lending to the corporate sector (kr. billion)]]/VLOOKUP(DATE(YEAR(Kreditvækst[[#This Row],[Date]])-1,MONTH(Kreditvækst[[#This Row],[Date]])+1,1)-1,Kreditvækst[[#All],[Date]:[Lending to the corporate sector (kr. billion)]],3,FALSE)-1)*100,NA())</f>
        <v>1.3002529380376382</v>
      </c>
      <c r="G423" s="25">
        <f ca="1">IFERROR((Kreditvækst[[#This Row],[Lending to households (kr. billion)]]/VLOOKUP(DATE(YEAR(Kreditvækst[[#This Row],[Date]])-1,MONTH(Kreditvækst[[#This Row],[Date]])+1,1)-1,Kreditvækst[[#All],[Date]:[Lending to households (kr. billion)]],4,FALSE)-1)*100,NA())</f>
        <v>-8.3173057828533903E-2</v>
      </c>
    </row>
    <row r="424" spans="1:7" hidden="1" x14ac:dyDescent="0.25">
      <c r="A424" s="10">
        <v>42063</v>
      </c>
      <c r="B424" s="25"/>
      <c r="C424" s="25">
        <v>1017.3925191852798</v>
      </c>
      <c r="D424" s="25">
        <v>2317.0780949359087</v>
      </c>
      <c r="E424" s="25"/>
      <c r="F424" s="25">
        <f ca="1">IFERROR((Kreditvækst[[#This Row],[Lending to the corporate sector (kr. billion)]]/VLOOKUP(DATE(YEAR(Kreditvækst[[#This Row],[Date]])-1,MONTH(Kreditvækst[[#This Row],[Date]])+1,1)-1,Kreditvækst[[#All],[Date]:[Lending to the corporate sector (kr. billion)]],3,FALSE)-1)*100,NA())</f>
        <v>1.1141140833095031</v>
      </c>
      <c r="G424" s="25">
        <f ca="1">IFERROR((Kreditvækst[[#This Row],[Lending to households (kr. billion)]]/VLOOKUP(DATE(YEAR(Kreditvækst[[#This Row],[Date]])-1,MONTH(Kreditvækst[[#This Row],[Date]])+1,1)-1,Kreditvækst[[#All],[Date]:[Lending to households (kr. billion)]],4,FALSE)-1)*100,NA())</f>
        <v>2.8117737272825849E-2</v>
      </c>
    </row>
    <row r="425" spans="1:7" x14ac:dyDescent="0.25">
      <c r="A425" s="10">
        <v>42094</v>
      </c>
      <c r="B425" s="25">
        <v>247.28171518580032</v>
      </c>
      <c r="C425" s="25">
        <v>1029.2679202304926</v>
      </c>
      <c r="D425" s="25">
        <v>2326.4843667076143</v>
      </c>
      <c r="E42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0.65979857977449541</v>
      </c>
      <c r="F425" s="25">
        <f ca="1">IFERROR((Kreditvækst[[#This Row],[Lending to the corporate sector (kr. billion)]]/VLOOKUP(DATE(YEAR(Kreditvækst[[#This Row],[Date]])-1,MONTH(Kreditvækst[[#This Row],[Date]])+1,1)-1,Kreditvækst[[#All],[Date]:[Lending to the corporate sector (kr. billion)]],3,FALSE)-1)*100,NA())</f>
        <v>0.53445332130233059</v>
      </c>
      <c r="G425" s="25">
        <f ca="1">IFERROR((Kreditvækst[[#This Row],[Lending to households (kr. billion)]]/VLOOKUP(DATE(YEAR(Kreditvækst[[#This Row],[Date]])-1,MONTH(Kreditvækst[[#This Row],[Date]])+1,1)-1,Kreditvækst[[#All],[Date]:[Lending to households (kr. billion)]],4,FALSE)-1)*100,NA())</f>
        <v>0.34398130334762911</v>
      </c>
    </row>
    <row r="426" spans="1:7" hidden="1" x14ac:dyDescent="0.25">
      <c r="A426" s="10">
        <v>42124</v>
      </c>
      <c r="B426" s="25"/>
      <c r="C426" s="25">
        <v>1030.4048711293626</v>
      </c>
      <c r="D426" s="25">
        <v>2323.0729759183641</v>
      </c>
      <c r="E426" s="25"/>
      <c r="F426" s="25">
        <f ca="1">IFERROR((Kreditvækst[[#This Row],[Lending to the corporate sector (kr. billion)]]/VLOOKUP(DATE(YEAR(Kreditvækst[[#This Row],[Date]])-1,MONTH(Kreditvækst[[#This Row],[Date]])+1,1)-1,Kreditvækst[[#All],[Date]:[Lending to the corporate sector (kr. billion)]],3,FALSE)-1)*100,NA())</f>
        <v>1.0307779384132854</v>
      </c>
      <c r="G426" s="25">
        <f ca="1">IFERROR((Kreditvækst[[#This Row],[Lending to households (kr. billion)]]/VLOOKUP(DATE(YEAR(Kreditvækst[[#This Row],[Date]])-1,MONTH(Kreditvækst[[#This Row],[Date]])+1,1)-1,Kreditvækst[[#All],[Date]:[Lending to households (kr. billion)]],4,FALSE)-1)*100,NA())</f>
        <v>0.59444425033892134</v>
      </c>
    </row>
    <row r="427" spans="1:7" hidden="1" x14ac:dyDescent="0.25">
      <c r="A427" s="10">
        <v>42155</v>
      </c>
      <c r="B427" s="25"/>
      <c r="C427" s="25">
        <v>1030.1776424695827</v>
      </c>
      <c r="D427" s="25">
        <v>2326.0874055933141</v>
      </c>
      <c r="E427" s="25"/>
      <c r="F427" s="25">
        <f ca="1">IFERROR((Kreditvækst[[#This Row],[Lending to the corporate sector (kr. billion)]]/VLOOKUP(DATE(YEAR(Kreditvækst[[#This Row],[Date]])-1,MONTH(Kreditvækst[[#This Row],[Date]])+1,1)-1,Kreditvækst[[#All],[Date]:[Lending to the corporate sector (kr. billion)]],3,FALSE)-1)*100,NA())</f>
        <v>1.3985336295067929</v>
      </c>
      <c r="G427" s="25">
        <f ca="1">IFERROR((Kreditvækst[[#This Row],[Lending to households (kr. billion)]]/VLOOKUP(DATE(YEAR(Kreditvækst[[#This Row],[Date]])-1,MONTH(Kreditvækst[[#This Row],[Date]])+1,1)-1,Kreditvækst[[#All],[Date]:[Lending to households (kr. billion)]],4,FALSE)-1)*100,NA())</f>
        <v>0.70708002328949693</v>
      </c>
    </row>
    <row r="428" spans="1:7" x14ac:dyDescent="0.25">
      <c r="A428" s="10">
        <v>42185</v>
      </c>
      <c r="B428" s="25">
        <v>244.10660025599196</v>
      </c>
      <c r="C428" s="25">
        <v>1031.3832516564603</v>
      </c>
      <c r="D428" s="25">
        <v>2335.1244866080228</v>
      </c>
      <c r="E42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0.20703986239334338</v>
      </c>
      <c r="F428" s="25">
        <f ca="1">IFERROR((Kreditvækst[[#This Row],[Lending to the corporate sector (kr. billion)]]/VLOOKUP(DATE(YEAR(Kreditvækst[[#This Row],[Date]])-1,MONTH(Kreditvækst[[#This Row],[Date]])+1,1)-1,Kreditvækst[[#All],[Date]:[Lending to the corporate sector (kr. billion)]],3,FALSE)-1)*100,NA())</f>
        <v>1.4817535899178669</v>
      </c>
      <c r="G428" s="25">
        <f ca="1">IFERROR((Kreditvækst[[#This Row],[Lending to households (kr. billion)]]/VLOOKUP(DATE(YEAR(Kreditvækst[[#This Row],[Date]])-1,MONTH(Kreditvækst[[#This Row],[Date]])+1,1)-1,Kreditvækst[[#All],[Date]:[Lending to households (kr. billion)]],4,FALSE)-1)*100,NA())</f>
        <v>0.86930473497210947</v>
      </c>
    </row>
    <row r="429" spans="1:7" hidden="1" x14ac:dyDescent="0.25">
      <c r="A429" s="10">
        <v>42216</v>
      </c>
      <c r="B429" s="25"/>
      <c r="C429" s="25">
        <v>1020.0107020967412</v>
      </c>
      <c r="D429" s="25">
        <v>2338.7712485333823</v>
      </c>
      <c r="E429" s="25"/>
      <c r="F429" s="25">
        <f ca="1">IFERROR((Kreditvækst[[#This Row],[Lending to the corporate sector (kr. billion)]]/VLOOKUP(DATE(YEAR(Kreditvækst[[#This Row],[Date]])-1,MONTH(Kreditvækst[[#This Row],[Date]])+1,1)-1,Kreditvækst[[#All],[Date]:[Lending to the corporate sector (kr. billion)]],3,FALSE)-1)*100,NA())</f>
        <v>1.3904613704463609</v>
      </c>
      <c r="G429" s="25">
        <f ca="1">IFERROR((Kreditvækst[[#This Row],[Lending to households (kr. billion)]]/VLOOKUP(DATE(YEAR(Kreditvækst[[#This Row],[Date]])-1,MONTH(Kreditvækst[[#This Row],[Date]])+1,1)-1,Kreditvækst[[#All],[Date]:[Lending to households (kr. billion)]],4,FALSE)-1)*100,NA())</f>
        <v>1.0336319734066679</v>
      </c>
    </row>
    <row r="430" spans="1:7" hidden="1" x14ac:dyDescent="0.25">
      <c r="A430" s="10">
        <v>42247</v>
      </c>
      <c r="B430" s="25"/>
      <c r="C430" s="25">
        <v>1026.9734834955311</v>
      </c>
      <c r="D430" s="25">
        <v>2340.0094738698926</v>
      </c>
      <c r="E430" s="25"/>
      <c r="F430" s="25">
        <f ca="1">IFERROR((Kreditvækst[[#This Row],[Lending to the corporate sector (kr. billion)]]/VLOOKUP(DATE(YEAR(Kreditvækst[[#This Row],[Date]])-1,MONTH(Kreditvækst[[#This Row],[Date]])+1,1)-1,Kreditvækst[[#All],[Date]:[Lending to the corporate sector (kr. billion)]],3,FALSE)-1)*100,NA())</f>
        <v>1.4840897075155457</v>
      </c>
      <c r="G430" s="25">
        <f ca="1">IFERROR((Kreditvækst[[#This Row],[Lending to households (kr. billion)]]/VLOOKUP(DATE(YEAR(Kreditvækst[[#This Row],[Date]])-1,MONTH(Kreditvækst[[#This Row],[Date]])+1,1)-1,Kreditvækst[[#All],[Date]:[Lending to households (kr. billion)]],4,FALSE)-1)*100,NA())</f>
        <v>1.033605302980023</v>
      </c>
    </row>
    <row r="431" spans="1:7" x14ac:dyDescent="0.25">
      <c r="A431" s="10">
        <v>42277</v>
      </c>
      <c r="B431" s="25">
        <v>246.44097979724498</v>
      </c>
      <c r="C431" s="25">
        <v>1028.1652524593992</v>
      </c>
      <c r="D431" s="25">
        <v>2344.4504879031515</v>
      </c>
      <c r="E43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-0.76875768626144536</v>
      </c>
      <c r="F431" s="25">
        <f ca="1">IFERROR((Kreditvækst[[#This Row],[Lending to the corporate sector (kr. billion)]]/VLOOKUP(DATE(YEAR(Kreditvækst[[#This Row],[Date]])-1,MONTH(Kreditvækst[[#This Row],[Date]])+1,1)-1,Kreditvækst[[#All],[Date]:[Lending to the corporate sector (kr. billion)]],3,FALSE)-1)*100,NA())</f>
        <v>1.0042760845307308</v>
      </c>
      <c r="G431" s="25">
        <f ca="1">IFERROR((Kreditvækst[[#This Row],[Lending to households (kr. billion)]]/VLOOKUP(DATE(YEAR(Kreditvækst[[#This Row],[Date]])-1,MONTH(Kreditvækst[[#This Row],[Date]])+1,1)-1,Kreditvækst[[#All],[Date]:[Lending to households (kr. billion)]],4,FALSE)-1)*100,NA())</f>
        <v>0.99194688995933866</v>
      </c>
    </row>
    <row r="432" spans="1:7" hidden="1" x14ac:dyDescent="0.25">
      <c r="A432" s="10">
        <v>42308</v>
      </c>
      <c r="B432" s="25"/>
      <c r="C432" s="25">
        <v>1026.5796670190293</v>
      </c>
      <c r="D432" s="25">
        <v>2342.5968994940713</v>
      </c>
      <c r="E432" s="25"/>
      <c r="F432" s="25">
        <f ca="1">IFERROR((Kreditvækst[[#This Row],[Lending to the corporate sector (kr. billion)]]/VLOOKUP(DATE(YEAR(Kreditvækst[[#This Row],[Date]])-1,MONTH(Kreditvækst[[#This Row],[Date]])+1,1)-1,Kreditvækst[[#All],[Date]:[Lending to the corporate sector (kr. billion)]],3,FALSE)-1)*100,NA())</f>
        <v>1.0178032579611251</v>
      </c>
      <c r="G432" s="25">
        <f ca="1">IFERROR((Kreditvækst[[#This Row],[Lending to households (kr. billion)]]/VLOOKUP(DATE(YEAR(Kreditvækst[[#This Row],[Date]])-1,MONTH(Kreditvækst[[#This Row],[Date]])+1,1)-1,Kreditvækst[[#All],[Date]:[Lending to households (kr. billion)]],4,FALSE)-1)*100,NA())</f>
        <v>0.98417912319519463</v>
      </c>
    </row>
    <row r="433" spans="1:7" hidden="1" x14ac:dyDescent="0.25">
      <c r="A433" s="10">
        <v>42338</v>
      </c>
      <c r="B433" s="25"/>
      <c r="C433" s="25">
        <v>1031.7930303857593</v>
      </c>
      <c r="D433" s="25">
        <v>2340.2656872290113</v>
      </c>
      <c r="E433" s="25"/>
      <c r="F433" s="25">
        <f ca="1">IFERROR((Kreditvækst[[#This Row],[Lending to the corporate sector (kr. billion)]]/VLOOKUP(DATE(YEAR(Kreditvækst[[#This Row],[Date]])-1,MONTH(Kreditvækst[[#This Row],[Date]])+1,1)-1,Kreditvækst[[#All],[Date]:[Lending to the corporate sector (kr. billion)]],3,FALSE)-1)*100,NA())</f>
        <v>1.2474424975268184</v>
      </c>
      <c r="G433" s="25">
        <f ca="1">IFERROR((Kreditvækst[[#This Row],[Lending to households (kr. billion)]]/VLOOKUP(DATE(YEAR(Kreditvækst[[#This Row],[Date]])-1,MONTH(Kreditvækst[[#This Row],[Date]])+1,1)-1,Kreditvækst[[#All],[Date]:[Lending to households (kr. billion)]],4,FALSE)-1)*100,NA())</f>
        <v>0.94054213857970304</v>
      </c>
    </row>
    <row r="434" spans="1:7" x14ac:dyDescent="0.25">
      <c r="A434" s="10">
        <v>42369</v>
      </c>
      <c r="B434" s="25">
        <v>245.24367848435585</v>
      </c>
      <c r="C434" s="25">
        <v>1027.9372216919444</v>
      </c>
      <c r="D434" s="25">
        <v>2346.2587892046313</v>
      </c>
      <c r="E43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-0.77305454472688107</v>
      </c>
      <c r="F434" s="25">
        <f ca="1">IFERROR((Kreditvækst[[#This Row],[Lending to the corporate sector (kr. billion)]]/VLOOKUP(DATE(YEAR(Kreditvækst[[#This Row],[Date]])-1,MONTH(Kreditvækst[[#This Row],[Date]])+1,1)-1,Kreditvækst[[#All],[Date]:[Lending to the corporate sector (kr. billion)]],3,FALSE)-1)*100,NA())</f>
        <v>0.44918793777399824</v>
      </c>
      <c r="G434" s="25">
        <f ca="1">IFERROR((Kreditvækst[[#This Row],[Lending to households (kr. billion)]]/VLOOKUP(DATE(YEAR(Kreditvækst[[#This Row],[Date]])-1,MONTH(Kreditvækst[[#This Row],[Date]])+1,1)-1,Kreditvækst[[#All],[Date]:[Lending to households (kr. billion)]],4,FALSE)-1)*100,NA())</f>
        <v>0.71697611053156418</v>
      </c>
    </row>
    <row r="435" spans="1:7" hidden="1" x14ac:dyDescent="0.25">
      <c r="A435" s="10">
        <v>42400</v>
      </c>
      <c r="B435" s="25"/>
      <c r="C435" s="25">
        <v>1031.4019633414944</v>
      </c>
      <c r="D435" s="25">
        <v>2338.1730328908316</v>
      </c>
      <c r="E435" s="25"/>
      <c r="F435" s="25">
        <f ca="1">IFERROR((Kreditvækst[[#This Row],[Lending to the corporate sector (kr. billion)]]/VLOOKUP(DATE(YEAR(Kreditvækst[[#This Row],[Date]])-1,MONTH(Kreditvækst[[#This Row],[Date]])+1,1)-1,Kreditvækst[[#All],[Date]:[Lending to the corporate sector (kr. billion)]],3,FALSE)-1)*100,NA())</f>
        <v>1.1540193179148783</v>
      </c>
      <c r="G435" s="25">
        <f ca="1">IFERROR((Kreditvækst[[#This Row],[Lending to households (kr. billion)]]/VLOOKUP(DATE(YEAR(Kreditvækst[[#This Row],[Date]])-1,MONTH(Kreditvækst[[#This Row],[Date]])+1,1)-1,Kreditvækst[[#All],[Date]:[Lending to households (kr. billion)]],4,FALSE)-1)*100,NA())</f>
        <v>1.0019479616492077</v>
      </c>
    </row>
    <row r="436" spans="1:7" hidden="1" x14ac:dyDescent="0.25">
      <c r="A436" s="10">
        <v>42429</v>
      </c>
      <c r="B436" s="25"/>
      <c r="C436" s="25">
        <v>1034.9876132422344</v>
      </c>
      <c r="D436" s="25">
        <v>2339.5997183556615</v>
      </c>
      <c r="E436" s="25"/>
      <c r="F436" s="25">
        <f ca="1">IFERROR((Kreditvækst[[#This Row],[Lending to the corporate sector (kr. billion)]]/VLOOKUP(DATE(YEAR(Kreditvækst[[#This Row],[Date]])-1,MONTH(Kreditvækst[[#This Row],[Date]])+1,1)-1,Kreditvækst[[#All],[Date]:[Lending to the corporate sector (kr. billion)]],3,FALSE)-1)*100,NA())</f>
        <v>1.7294302567748998</v>
      </c>
      <c r="G436" s="25">
        <f ca="1">IFERROR((Kreditvækst[[#This Row],[Lending to households (kr. billion)]]/VLOOKUP(DATE(YEAR(Kreditvækst[[#This Row],[Date]])-1,MONTH(Kreditvækst[[#This Row],[Date]])+1,1)-1,Kreditvækst[[#All],[Date]:[Lending to households (kr. billion)]],4,FALSE)-1)*100,NA())</f>
        <v>0.97198378720919631</v>
      </c>
    </row>
    <row r="437" spans="1:7" x14ac:dyDescent="0.25">
      <c r="A437" s="10">
        <v>42460</v>
      </c>
      <c r="B437" s="25">
        <v>245.01558240702738</v>
      </c>
      <c r="C437" s="25">
        <v>1045.1562218262191</v>
      </c>
      <c r="D437" s="25">
        <v>2343.9384291544748</v>
      </c>
      <c r="E43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-0.91641744601708153</v>
      </c>
      <c r="F437" s="25">
        <f ca="1">IFERROR((Kreditvækst[[#This Row],[Lending to the corporate sector (kr. billion)]]/VLOOKUP(DATE(YEAR(Kreditvækst[[#This Row],[Date]])-1,MONTH(Kreditvækst[[#This Row],[Date]])+1,1)-1,Kreditvækst[[#All],[Date]:[Lending to the corporate sector (kr. billion)]],3,FALSE)-1)*100,NA())</f>
        <v>1.5436507136225908</v>
      </c>
      <c r="G437" s="25">
        <f ca="1">IFERROR((Kreditvækst[[#This Row],[Lending to households (kr. billion)]]/VLOOKUP(DATE(YEAR(Kreditvækst[[#This Row],[Date]])-1,MONTH(Kreditvækst[[#This Row],[Date]])+1,1)-1,Kreditvækst[[#All],[Date]:[Lending to households (kr. billion)]],4,FALSE)-1)*100,NA())</f>
        <v>0.75023338633308789</v>
      </c>
    </row>
    <row r="438" spans="1:7" hidden="1" x14ac:dyDescent="0.25">
      <c r="A438" s="10">
        <v>42490</v>
      </c>
      <c r="B438" s="25"/>
      <c r="C438" s="25">
        <v>1043.257779047957</v>
      </c>
      <c r="D438" s="25">
        <v>2341.7095276751847</v>
      </c>
      <c r="E438" s="25"/>
      <c r="F438" s="25">
        <f ca="1">IFERROR((Kreditvækst[[#This Row],[Lending to the corporate sector (kr. billion)]]/VLOOKUP(DATE(YEAR(Kreditvækst[[#This Row],[Date]])-1,MONTH(Kreditvækst[[#This Row],[Date]])+1,1)-1,Kreditvækst[[#All],[Date]:[Lending to the corporate sector (kr. billion)]],3,FALSE)-1)*100,NA())</f>
        <v>1.2473648251009495</v>
      </c>
      <c r="G438" s="25">
        <f ca="1">IFERROR((Kreditvækst[[#This Row],[Lending to households (kr. billion)]]/VLOOKUP(DATE(YEAR(Kreditvækst[[#This Row],[Date]])-1,MONTH(Kreditvækst[[#This Row],[Date]])+1,1)-1,Kreditvækst[[#All],[Date]:[Lending to households (kr. billion)]],4,FALSE)-1)*100,NA())</f>
        <v>0.80223703473856212</v>
      </c>
    </row>
    <row r="439" spans="1:7" hidden="1" x14ac:dyDescent="0.25">
      <c r="A439" s="10">
        <v>42521</v>
      </c>
      <c r="B439" s="25"/>
      <c r="C439" s="25">
        <v>1045.7986156309571</v>
      </c>
      <c r="D439" s="25">
        <v>2341.6245574527247</v>
      </c>
      <c r="E439" s="25"/>
      <c r="F439" s="25">
        <f ca="1">IFERROR((Kreditvækst[[#This Row],[Lending to the corporate sector (kr. billion)]]/VLOOKUP(DATE(YEAR(Kreditvækst[[#This Row],[Date]])-1,MONTH(Kreditvækst[[#This Row],[Date]])+1,1)-1,Kreditvækst[[#All],[Date]:[Lending to the corporate sector (kr. billion)]],3,FALSE)-1)*100,NA())</f>
        <v>1.5163378156729523</v>
      </c>
      <c r="G439" s="25">
        <f ca="1">IFERROR((Kreditvækst[[#This Row],[Lending to households (kr. billion)]]/VLOOKUP(DATE(YEAR(Kreditvækst[[#This Row],[Date]])-1,MONTH(Kreditvækst[[#This Row],[Date]])+1,1)-1,Kreditvækst[[#All],[Date]:[Lending to households (kr. billion)]],4,FALSE)-1)*100,NA())</f>
        <v>0.66795219397388639</v>
      </c>
    </row>
    <row r="440" spans="1:7" x14ac:dyDescent="0.25">
      <c r="A440" s="10">
        <v>42551</v>
      </c>
      <c r="B440" s="25">
        <v>245.32667224510703</v>
      </c>
      <c r="C440" s="25">
        <v>1053.2833625647004</v>
      </c>
      <c r="D440" s="25">
        <v>2349.1851561688118</v>
      </c>
      <c r="E44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0.4998111430971619</v>
      </c>
      <c r="F440" s="25">
        <f ca="1">IFERROR((Kreditvækst[[#This Row],[Lending to the corporate sector (kr. billion)]]/VLOOKUP(DATE(YEAR(Kreditvækst[[#This Row],[Date]])-1,MONTH(Kreditvækst[[#This Row],[Date]])+1,1)-1,Kreditvækst[[#All],[Date]:[Lending to the corporate sector (kr. billion)]],3,FALSE)-1)*100,NA())</f>
        <v>2.1233727494670118</v>
      </c>
      <c r="G440" s="25">
        <f ca="1">IFERROR((Kreditvækst[[#This Row],[Lending to households (kr. billion)]]/VLOOKUP(DATE(YEAR(Kreditvækst[[#This Row],[Date]])-1,MONTH(Kreditvækst[[#This Row],[Date]])+1,1)-1,Kreditvækst[[#All],[Date]:[Lending to households (kr. billion)]],4,FALSE)-1)*100,NA())</f>
        <v>0.60213790063130546</v>
      </c>
    </row>
    <row r="441" spans="1:7" hidden="1" x14ac:dyDescent="0.25">
      <c r="A441" s="10">
        <v>42582</v>
      </c>
      <c r="B441" s="25"/>
      <c r="C441" s="25">
        <v>1041.4012594014803</v>
      </c>
      <c r="D441" s="25">
        <v>2350.5497520458116</v>
      </c>
      <c r="E441" s="25"/>
      <c r="F441" s="25">
        <f ca="1">IFERROR((Kreditvækst[[#This Row],[Lending to the corporate sector (kr. billion)]]/VLOOKUP(DATE(YEAR(Kreditvækst[[#This Row],[Date]])-1,MONTH(Kreditvækst[[#This Row],[Date]])+1,1)-1,Kreditvækst[[#All],[Date]:[Lending to the corporate sector (kr. billion)]],3,FALSE)-1)*100,NA())</f>
        <v>2.0970914580374922</v>
      </c>
      <c r="G441" s="25">
        <f ca="1">IFERROR((Kreditvækst[[#This Row],[Lending to households (kr. billion)]]/VLOOKUP(DATE(YEAR(Kreditvækst[[#This Row],[Date]])-1,MONTH(Kreditvækst[[#This Row],[Date]])+1,1)-1,Kreditvækst[[#All],[Date]:[Lending to households (kr. billion)]],4,FALSE)-1)*100,NA())</f>
        <v>0.50361930521487519</v>
      </c>
    </row>
    <row r="442" spans="1:7" hidden="1" x14ac:dyDescent="0.25">
      <c r="A442" s="10">
        <v>42613</v>
      </c>
      <c r="B442" s="25"/>
      <c r="C442" s="25">
        <v>1046.2187427544404</v>
      </c>
      <c r="D442" s="25">
        <v>2353.1395581176816</v>
      </c>
      <c r="E442" s="25"/>
      <c r="F442" s="25">
        <f ca="1">IFERROR((Kreditvækst[[#This Row],[Lending to the corporate sector (kr. billion)]]/VLOOKUP(DATE(YEAR(Kreditvækst[[#This Row],[Date]])-1,MONTH(Kreditvækst[[#This Row],[Date]])+1,1)-1,Kreditvækst[[#All],[Date]:[Lending to the corporate sector (kr. billion)]],3,FALSE)-1)*100,NA())</f>
        <v>1.8739782056887977</v>
      </c>
      <c r="G442" s="25">
        <f ca="1">IFERROR((Kreditvækst[[#This Row],[Lending to households (kr. billion)]]/VLOOKUP(DATE(YEAR(Kreditvækst[[#This Row],[Date]])-1,MONTH(Kreditvækst[[#This Row],[Date]])+1,1)-1,Kreditvækst[[#All],[Date]:[Lending to households (kr. billion)]],4,FALSE)-1)*100,NA())</f>
        <v>0.56111243968917091</v>
      </c>
    </row>
    <row r="443" spans="1:7" x14ac:dyDescent="0.25">
      <c r="A443" s="10">
        <v>42643</v>
      </c>
      <c r="B443" s="25">
        <v>247.22728081069704</v>
      </c>
      <c r="C443" s="25">
        <v>1053.3543252788697</v>
      </c>
      <c r="D443" s="25">
        <v>2363.3659417257959</v>
      </c>
      <c r="E44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0.31906260642973194</v>
      </c>
      <c r="F443" s="25">
        <f ca="1">IFERROR((Kreditvækst[[#This Row],[Lending to the corporate sector (kr. billion)]]/VLOOKUP(DATE(YEAR(Kreditvækst[[#This Row],[Date]])-1,MONTH(Kreditvækst[[#This Row],[Date]])+1,1)-1,Kreditvækst[[#All],[Date]:[Lending to the corporate sector (kr. billion)]],3,FALSE)-1)*100,NA())</f>
        <v>2.4499050866791716</v>
      </c>
      <c r="G443" s="25">
        <f ca="1">IFERROR((Kreditvækst[[#This Row],[Lending to households (kr. billion)]]/VLOOKUP(DATE(YEAR(Kreditvækst[[#This Row],[Date]])-1,MONTH(Kreditvækst[[#This Row],[Date]])+1,1)-1,Kreditvækst[[#All],[Date]:[Lending to households (kr. billion)]],4,FALSE)-1)*100,NA())</f>
        <v>0.80681822543251513</v>
      </c>
    </row>
    <row r="444" spans="1:7" hidden="1" x14ac:dyDescent="0.25">
      <c r="A444" s="10">
        <v>42674</v>
      </c>
      <c r="B444" s="25"/>
      <c r="C444" s="25">
        <v>1054.4171110273796</v>
      </c>
      <c r="D444" s="25">
        <v>2356.7146424371058</v>
      </c>
      <c r="E444" s="25"/>
      <c r="F444" s="25">
        <f ca="1">IFERROR((Kreditvækst[[#This Row],[Lending to the corporate sector (kr. billion)]]/VLOOKUP(DATE(YEAR(Kreditvækst[[#This Row],[Date]])-1,MONTH(Kreditvækst[[#This Row],[Date]])+1,1)-1,Kreditvækst[[#All],[Date]:[Lending to the corporate sector (kr. billion)]],3,FALSE)-1)*100,NA())</f>
        <v>2.7116691380791202</v>
      </c>
      <c r="G444" s="25">
        <f ca="1">IFERROR((Kreditvækst[[#This Row],[Lending to households (kr. billion)]]/VLOOKUP(DATE(YEAR(Kreditvækst[[#This Row],[Date]])-1,MONTH(Kreditvækst[[#This Row],[Date]])+1,1)-1,Kreditvækst[[#All],[Date]:[Lending to households (kr. billion)]],4,FALSE)-1)*100,NA())</f>
        <v>0.60265353147541667</v>
      </c>
    </row>
    <row r="445" spans="1:7" hidden="1" x14ac:dyDescent="0.25">
      <c r="A445" s="10">
        <v>42704</v>
      </c>
      <c r="B445" s="25"/>
      <c r="C445" s="25">
        <v>1058.2659631221495</v>
      </c>
      <c r="D445" s="25">
        <v>2360.8575426517459</v>
      </c>
      <c r="E445" s="25"/>
      <c r="F445" s="25">
        <f ca="1">IFERROR((Kreditvækst[[#This Row],[Lending to the corporate sector (kr. billion)]]/VLOOKUP(DATE(YEAR(Kreditvækst[[#This Row],[Date]])-1,MONTH(Kreditvækst[[#This Row],[Date]])+1,1)-1,Kreditvækst[[#All],[Date]:[Lending to the corporate sector (kr. billion)]],3,FALSE)-1)*100,NA())</f>
        <v>2.5657212209015068</v>
      </c>
      <c r="G445" s="25">
        <f ca="1">IFERROR((Kreditvækst[[#This Row],[Lending to households (kr. billion)]]/VLOOKUP(DATE(YEAR(Kreditvækst[[#This Row],[Date]])-1,MONTH(Kreditvækst[[#This Row],[Date]])+1,1)-1,Kreditvækst[[#All],[Date]:[Lending to households (kr. billion)]],4,FALSE)-1)*100,NA())</f>
        <v>0.87989391696445818</v>
      </c>
    </row>
    <row r="446" spans="1:7" x14ac:dyDescent="0.25">
      <c r="A446" s="10">
        <v>42735</v>
      </c>
      <c r="B446" s="25">
        <v>242.75088543777818</v>
      </c>
      <c r="C446" s="25">
        <v>1062.9889593423809</v>
      </c>
      <c r="D446" s="25">
        <v>2365.0663825404549</v>
      </c>
      <c r="E44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-1.0164555767486094</v>
      </c>
      <c r="F446" s="25">
        <f ca="1">IFERROR((Kreditvækst[[#This Row],[Lending to the corporate sector (kr. billion)]]/VLOOKUP(DATE(YEAR(Kreditvækst[[#This Row],[Date]])-1,MONTH(Kreditvækst[[#This Row],[Date]])+1,1)-1,Kreditvækst[[#All],[Date]:[Lending to the corporate sector (kr. billion)]],3,FALSE)-1)*100,NA())</f>
        <v>3.4099103438187228</v>
      </c>
      <c r="G446" s="25">
        <f ca="1">IFERROR((Kreditvækst[[#This Row],[Lending to households (kr. billion)]]/VLOOKUP(DATE(YEAR(Kreditvækst[[#This Row],[Date]])-1,MONTH(Kreditvækst[[#This Row],[Date]])+1,1)-1,Kreditvækst[[#All],[Date]:[Lending to households (kr. billion)]],4,FALSE)-1)*100,NA())</f>
        <v>0.80159927039418211</v>
      </c>
    </row>
    <row r="447" spans="1:7" hidden="1" x14ac:dyDescent="0.25">
      <c r="A447" s="10">
        <v>42766</v>
      </c>
      <c r="B447" s="25"/>
      <c r="C447" s="25">
        <v>1059.4439107768021</v>
      </c>
      <c r="D447" s="25">
        <v>2358.3118924974751</v>
      </c>
      <c r="E447" s="25"/>
      <c r="F447" s="25">
        <f ca="1">IFERROR((Kreditvækst[[#This Row],[Lending to the corporate sector (kr. billion)]]/VLOOKUP(DATE(YEAR(Kreditvækst[[#This Row],[Date]])-1,MONTH(Kreditvækst[[#This Row],[Date]])+1,1)-1,Kreditvækst[[#All],[Date]:[Lending to the corporate sector (kr. billion)]],3,FALSE)-1)*100,NA())</f>
        <v>2.7188185045196711</v>
      </c>
      <c r="G447" s="25">
        <f ca="1">IFERROR((Kreditvækst[[#This Row],[Lending to households (kr. billion)]]/VLOOKUP(DATE(YEAR(Kreditvækst[[#This Row],[Date]])-1,MONTH(Kreditvækst[[#This Row],[Date]])+1,1)-1,Kreditvækst[[#All],[Date]:[Lending to households (kr. billion)]],4,FALSE)-1)*100,NA())</f>
        <v>0.86130749620974001</v>
      </c>
    </row>
    <row r="448" spans="1:7" hidden="1" x14ac:dyDescent="0.25">
      <c r="A448" s="10">
        <v>42794</v>
      </c>
      <c r="B448" s="25"/>
      <c r="C448" s="25">
        <v>1064.871839444291</v>
      </c>
      <c r="D448" s="25">
        <v>2360.245045525945</v>
      </c>
      <c r="E448" s="25"/>
      <c r="F448" s="25">
        <f ca="1">IFERROR((Kreditvækst[[#This Row],[Lending to the corporate sector (kr. billion)]]/VLOOKUP(DATE(YEAR(Kreditvækst[[#This Row],[Date]])-1,MONTH(Kreditvækst[[#This Row],[Date]])+1,1)-1,Kreditvækst[[#All],[Date]:[Lending to the corporate sector (kr. billion)]],3,FALSE)-1)*100,NA())</f>
        <v>2.887399406495339</v>
      </c>
      <c r="G448" s="25">
        <f ca="1">IFERROR((Kreditvækst[[#This Row],[Lending to households (kr. billion)]]/VLOOKUP(DATE(YEAR(Kreditvækst[[#This Row],[Date]])-1,MONTH(Kreditvækst[[#This Row],[Date]])+1,1)-1,Kreditvækst[[#All],[Date]:[Lending to households (kr. billion)]],4,FALSE)-1)*100,NA())</f>
        <v>0.88242988782687437</v>
      </c>
    </row>
    <row r="449" spans="1:7" x14ac:dyDescent="0.25">
      <c r="A449" s="10">
        <v>42825</v>
      </c>
      <c r="B449" s="25">
        <v>239.69253843269593</v>
      </c>
      <c r="C449" s="25">
        <v>1095.8429144016045</v>
      </c>
      <c r="D449" s="25">
        <v>2367.1106714115917</v>
      </c>
      <c r="E44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-2.172532833233709</v>
      </c>
      <c r="F449" s="25">
        <f ca="1">IFERROR((Kreditvækst[[#This Row],[Lending to the corporate sector (kr. billion)]]/VLOOKUP(DATE(YEAR(Kreditvækst[[#This Row],[Date]])-1,MONTH(Kreditvækst[[#This Row],[Date]])+1,1)-1,Kreditvækst[[#All],[Date]:[Lending to the corporate sector (kr. billion)]],3,FALSE)-1)*100,NA())</f>
        <v>4.8496762031249085</v>
      </c>
      <c r="G449" s="25">
        <f ca="1">IFERROR((Kreditvækst[[#This Row],[Lending to households (kr. billion)]]/VLOOKUP(DATE(YEAR(Kreditvækst[[#This Row],[Date]])-1,MONTH(Kreditvækst[[#This Row],[Date]])+1,1)-1,Kreditvækst[[#All],[Date]:[Lending to households (kr. billion)]],4,FALSE)-1)*100,NA())</f>
        <v>0.98860285615420818</v>
      </c>
    </row>
    <row r="450" spans="1:7" hidden="1" x14ac:dyDescent="0.25">
      <c r="A450" s="10">
        <v>42855</v>
      </c>
      <c r="B450" s="25"/>
      <c r="C450" s="25">
        <v>1101.6560190826046</v>
      </c>
      <c r="D450" s="25">
        <v>2360.8612582155915</v>
      </c>
      <c r="E450" s="25"/>
      <c r="F450" s="25">
        <f ca="1">IFERROR((Kreditvækst[[#This Row],[Lending to the corporate sector (kr. billion)]]/VLOOKUP(DATE(YEAR(Kreditvækst[[#This Row],[Date]])-1,MONTH(Kreditvækst[[#This Row],[Date]])+1,1)-1,Kreditvækst[[#All],[Date]:[Lending to the corporate sector (kr. billion)]],3,FALSE)-1)*100,NA())</f>
        <v>5.5976807657202476</v>
      </c>
      <c r="G450" s="25">
        <f ca="1">IFERROR((Kreditvækst[[#This Row],[Lending to households (kr. billion)]]/VLOOKUP(DATE(YEAR(Kreditvækst[[#This Row],[Date]])-1,MONTH(Kreditvækst[[#This Row],[Date]])+1,1)-1,Kreditvækst[[#All],[Date]:[Lending to households (kr. billion)]],4,FALSE)-1)*100,NA())</f>
        <v>0.81785252671455755</v>
      </c>
    </row>
    <row r="451" spans="1:7" hidden="1" x14ac:dyDescent="0.25">
      <c r="A451" s="10">
        <v>42886</v>
      </c>
      <c r="B451" s="25"/>
      <c r="C451" s="25">
        <v>1096.2038462956045</v>
      </c>
      <c r="D451" s="25">
        <v>2364.0776322055917</v>
      </c>
      <c r="E451" s="25"/>
      <c r="F451" s="25">
        <f ca="1">IFERROR((Kreditvækst[[#This Row],[Lending to the corporate sector (kr. billion)]]/VLOOKUP(DATE(YEAR(Kreditvækst[[#This Row],[Date]])-1,MONTH(Kreditvækst[[#This Row],[Date]])+1,1)-1,Kreditvækst[[#All],[Date]:[Lending to the corporate sector (kr. billion)]],3,FALSE)-1)*100,NA())</f>
        <v>4.8197836477567702</v>
      </c>
      <c r="G451" s="25">
        <f ca="1">IFERROR((Kreditvækst[[#This Row],[Lending to households (kr. billion)]]/VLOOKUP(DATE(YEAR(Kreditvækst[[#This Row],[Date]])-1,MONTH(Kreditvækst[[#This Row],[Date]])+1,1)-1,Kreditvækst[[#All],[Date]:[Lending to households (kr. billion)]],4,FALSE)-1)*100,NA())</f>
        <v>0.95886741029449496</v>
      </c>
    </row>
    <row r="452" spans="1:7" x14ac:dyDescent="0.25">
      <c r="A452" s="10">
        <v>42916</v>
      </c>
      <c r="B452" s="25">
        <v>237.01283655405717</v>
      </c>
      <c r="C452" s="25">
        <v>1098.5596487665528</v>
      </c>
      <c r="D452" s="25">
        <v>2373.2737362252374</v>
      </c>
      <c r="E45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-3.3888837340700806</v>
      </c>
      <c r="F452" s="25">
        <f ca="1">IFERROR((Kreditvækst[[#This Row],[Lending to the corporate sector (kr. billion)]]/VLOOKUP(DATE(YEAR(Kreditvækst[[#This Row],[Date]])-1,MONTH(Kreditvækst[[#This Row],[Date]])+1,1)-1,Kreditvækst[[#All],[Date]:[Lending to the corporate sector (kr. billion)]],3,FALSE)-1)*100,NA())</f>
        <v>4.2985855289317865</v>
      </c>
      <c r="G452" s="25">
        <f ca="1">IFERROR((Kreditvækst[[#This Row],[Lending to households (kr. billion)]]/VLOOKUP(DATE(YEAR(Kreditvækst[[#This Row],[Date]])-1,MONTH(Kreditvækst[[#This Row],[Date]])+1,1)-1,Kreditvækst[[#All],[Date]:[Lending to households (kr. billion)]],4,FALSE)-1)*100,NA())</f>
        <v>1.0254015096754054</v>
      </c>
    </row>
    <row r="453" spans="1:7" hidden="1" x14ac:dyDescent="0.25">
      <c r="A453" s="10">
        <v>42947</v>
      </c>
      <c r="B453" s="25"/>
      <c r="C453" s="25">
        <v>1087.4711955125529</v>
      </c>
      <c r="D453" s="25">
        <v>2373.4664745042378</v>
      </c>
      <c r="E453" s="25"/>
      <c r="F453" s="25">
        <f ca="1">IFERROR((Kreditvækst[[#This Row],[Lending to the corporate sector (kr. billion)]]/VLOOKUP(DATE(YEAR(Kreditvækst[[#This Row],[Date]])-1,MONTH(Kreditvækst[[#This Row],[Date]])+1,1)-1,Kreditvækst[[#All],[Date]:[Lending to the corporate sector (kr. billion)]],3,FALSE)-1)*100,NA())</f>
        <v>4.4238410214282098</v>
      </c>
      <c r="G453" s="25">
        <f ca="1">IFERROR((Kreditvækst[[#This Row],[Lending to households (kr. billion)]]/VLOOKUP(DATE(YEAR(Kreditvækst[[#This Row],[Date]])-1,MONTH(Kreditvækst[[#This Row],[Date]])+1,1)-1,Kreditvækst[[#All],[Date]:[Lending to households (kr. billion)]],4,FALSE)-1)*100,NA())</f>
        <v>0.97495160178935336</v>
      </c>
    </row>
    <row r="454" spans="1:7" hidden="1" x14ac:dyDescent="0.25">
      <c r="A454" s="10">
        <v>42978</v>
      </c>
      <c r="B454" s="25"/>
      <c r="C454" s="25">
        <v>1095.9899431275528</v>
      </c>
      <c r="D454" s="25">
        <v>2381.1684202472375</v>
      </c>
      <c r="E454" s="25"/>
      <c r="F454" s="25">
        <f ca="1">IFERROR((Kreditvækst[[#This Row],[Lending to the corporate sector (kr. billion)]]/VLOOKUP(DATE(YEAR(Kreditvækst[[#This Row],[Date]])-1,MONTH(Kreditvækst[[#This Row],[Date]])+1,1)-1,Kreditvækst[[#All],[Date]:[Lending to the corporate sector (kr. billion)]],3,FALSE)-1)*100,NA())</f>
        <v>4.7572461034369296</v>
      </c>
      <c r="G454" s="25">
        <f ca="1">IFERROR((Kreditvækst[[#This Row],[Lending to households (kr. billion)]]/VLOOKUP(DATE(YEAR(Kreditvækst[[#This Row],[Date]])-1,MONTH(Kreditvækst[[#This Row],[Date]])+1,1)-1,Kreditvækst[[#All],[Date]:[Lending to households (kr. billion)]],4,FALSE)-1)*100,NA())</f>
        <v>1.1911262140345213</v>
      </c>
    </row>
    <row r="455" spans="1:7" x14ac:dyDescent="0.25">
      <c r="A455" s="10">
        <v>43008</v>
      </c>
      <c r="B455" s="25">
        <v>235.74952927669344</v>
      </c>
      <c r="C455" s="25">
        <v>1098.933874879961</v>
      </c>
      <c r="D455" s="25">
        <v>2382.8256187564907</v>
      </c>
      <c r="E45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-4.642591018420883</v>
      </c>
      <c r="F455" s="25">
        <f ca="1">IFERROR((Kreditvækst[[#This Row],[Lending to the corporate sector (kr. billion)]]/VLOOKUP(DATE(YEAR(Kreditvækst[[#This Row],[Date]])-1,MONTH(Kreditvækst[[#This Row],[Date]])+1,1)-1,Kreditvækst[[#All],[Date]:[Lending to the corporate sector (kr. billion)]],3,FALSE)-1)*100,NA())</f>
        <v>4.3270861957133366</v>
      </c>
      <c r="G455" s="25">
        <f ca="1">IFERROR((Kreditvækst[[#This Row],[Lending to households (kr. billion)]]/VLOOKUP(DATE(YEAR(Kreditvækst[[#This Row],[Date]])-1,MONTH(Kreditvækst[[#This Row],[Date]])+1,1)-1,Kreditvækst[[#All],[Date]:[Lending to households (kr. billion)]],4,FALSE)-1)*100,NA())</f>
        <v>0.82338823146808071</v>
      </c>
    </row>
    <row r="456" spans="1:7" hidden="1" x14ac:dyDescent="0.25">
      <c r="A456" s="10">
        <v>43039</v>
      </c>
      <c r="B456" s="25"/>
      <c r="C456" s="25">
        <v>1098.905481612961</v>
      </c>
      <c r="D456" s="25">
        <v>2379.5922387304904</v>
      </c>
      <c r="E456" s="25"/>
      <c r="F456" s="25">
        <f ca="1">IFERROR((Kreditvækst[[#This Row],[Lending to the corporate sector (kr. billion)]]/VLOOKUP(DATE(YEAR(Kreditvækst[[#This Row],[Date]])-1,MONTH(Kreditvækst[[#This Row],[Date]])+1,1)-1,Kreditvækst[[#All],[Date]:[Lending to the corporate sector (kr. billion)]],3,FALSE)-1)*100,NA())</f>
        <v>4.2192382995600131</v>
      </c>
      <c r="G456" s="25">
        <f ca="1">IFERROR((Kreditvækst[[#This Row],[Lending to households (kr. billion)]]/VLOOKUP(DATE(YEAR(Kreditvækst[[#This Row],[Date]])-1,MONTH(Kreditvækst[[#This Row],[Date]])+1,1)-1,Kreditvækst[[#All],[Date]:[Lending to households (kr. billion)]],4,FALSE)-1)*100,NA())</f>
        <v>0.97074104269689876</v>
      </c>
    </row>
    <row r="457" spans="1:7" hidden="1" x14ac:dyDescent="0.25">
      <c r="A457" s="10">
        <v>43069</v>
      </c>
      <c r="B457" s="25"/>
      <c r="C457" s="25">
        <v>1104.7170960089611</v>
      </c>
      <c r="D457" s="25">
        <v>2382.8016386564905</v>
      </c>
      <c r="E457" s="25"/>
      <c r="F457" s="25">
        <f ca="1">IFERROR((Kreditvækst[[#This Row],[Lending to the corporate sector (kr. billion)]]/VLOOKUP(DATE(YEAR(Kreditvækst[[#This Row],[Date]])-1,MONTH(Kreditvækst[[#This Row],[Date]])+1,1)-1,Kreditvækst[[#All],[Date]:[Lending to the corporate sector (kr. billion)]],3,FALSE)-1)*100,NA())</f>
        <v>4.3893628355738734</v>
      </c>
      <c r="G457" s="25">
        <f ca="1">IFERROR((Kreditvækst[[#This Row],[Lending to households (kr. billion)]]/VLOOKUP(DATE(YEAR(Kreditvækst[[#This Row],[Date]])-1,MONTH(Kreditvækst[[#This Row],[Date]])+1,1)-1,Kreditvækst[[#All],[Date]:[Lending to households (kr. billion)]],4,FALSE)-1)*100,NA())</f>
        <v>0.92949682936382949</v>
      </c>
    </row>
    <row r="458" spans="1:7" x14ac:dyDescent="0.25">
      <c r="A458" s="10">
        <v>43100</v>
      </c>
      <c r="B458" s="25">
        <v>234.47733698130415</v>
      </c>
      <c r="C458" s="25">
        <v>1088.5745092582404</v>
      </c>
      <c r="D458" s="25">
        <v>2384.9815767925897</v>
      </c>
      <c r="E45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-3.4082464587321559</v>
      </c>
      <c r="F458" s="25">
        <f ca="1">IFERROR((Kreditvækst[[#This Row],[Lending to the corporate sector (kr. billion)]]/VLOOKUP(DATE(YEAR(Kreditvækst[[#This Row],[Date]])-1,MONTH(Kreditvækst[[#This Row],[Date]])+1,1)-1,Kreditvækst[[#All],[Date]:[Lending to the corporate sector (kr. billion)]],3,FALSE)-1)*100,NA())</f>
        <v>2.4069440882704907</v>
      </c>
      <c r="G458" s="25">
        <f ca="1">IFERROR((Kreditvækst[[#This Row],[Lending to households (kr. billion)]]/VLOOKUP(DATE(YEAR(Kreditvækst[[#This Row],[Date]])-1,MONTH(Kreditvækst[[#This Row],[Date]])+1,1)-1,Kreditvækst[[#All],[Date]:[Lending to households (kr. billion)]],4,FALSE)-1)*100,NA())</f>
        <v>0.84205645977439847</v>
      </c>
    </row>
    <row r="459" spans="1:7" hidden="1" x14ac:dyDescent="0.25">
      <c r="A459" s="10">
        <v>43131</v>
      </c>
      <c r="B459" s="25"/>
      <c r="C459" s="25">
        <v>1093.0986583102404</v>
      </c>
      <c r="D459" s="25">
        <v>2383.90473933159</v>
      </c>
      <c r="E459" s="25"/>
      <c r="F459" s="25">
        <f ca="1">IFERROR((Kreditvækst[[#This Row],[Lending to the corporate sector (kr. billion)]]/VLOOKUP(DATE(YEAR(Kreditvækst[[#This Row],[Date]])-1,MONTH(Kreditvækst[[#This Row],[Date]])+1,1)-1,Kreditvækst[[#All],[Date]:[Lending to the corporate sector (kr. billion)]],3,FALSE)-1)*100,NA())</f>
        <v>3.1766426887820831</v>
      </c>
      <c r="G459" s="25">
        <f ca="1">IFERROR((Kreditvækst[[#This Row],[Lending to households (kr. billion)]]/VLOOKUP(DATE(YEAR(Kreditvækst[[#This Row],[Date]])-1,MONTH(Kreditvækst[[#This Row],[Date]])+1,1)-1,Kreditvækst[[#All],[Date]:[Lending to households (kr. billion)]],4,FALSE)-1)*100,NA())</f>
        <v>1.0852189193267359</v>
      </c>
    </row>
    <row r="460" spans="1:7" hidden="1" x14ac:dyDescent="0.25">
      <c r="A460" s="10">
        <v>43159</v>
      </c>
      <c r="B460" s="25"/>
      <c r="C460" s="25">
        <v>1106.0931493502403</v>
      </c>
      <c r="D460" s="25">
        <v>2387.45976223559</v>
      </c>
      <c r="E460" s="25"/>
      <c r="F460" s="25">
        <f ca="1">IFERROR((Kreditvækst[[#This Row],[Lending to the corporate sector (kr. billion)]]/VLOOKUP(DATE(YEAR(Kreditvækst[[#This Row],[Date]])-1,MONTH(Kreditvækst[[#This Row],[Date]])+1,1)-1,Kreditvækst[[#All],[Date]:[Lending to the corporate sector (kr. billion)]],3,FALSE)-1)*100,NA())</f>
        <v>3.8710113629693454</v>
      </c>
      <c r="G460" s="25">
        <f ca="1">IFERROR((Kreditvækst[[#This Row],[Lending to households (kr. billion)]]/VLOOKUP(DATE(YEAR(Kreditvækst[[#This Row],[Date]])-1,MONTH(Kreditvækst[[#This Row],[Date]])+1,1)-1,Kreditvækst[[#All],[Date]:[Lending to households (kr. billion)]],4,FALSE)-1)*100,NA())</f>
        <v>1.1530462381960316</v>
      </c>
    </row>
    <row r="461" spans="1:7" x14ac:dyDescent="0.25">
      <c r="A461" s="10">
        <v>43190</v>
      </c>
      <c r="B461" s="25">
        <v>234.78700590640616</v>
      </c>
      <c r="C461" s="25">
        <v>1113.518627126527</v>
      </c>
      <c r="D461" s="25">
        <v>2393.0070558205357</v>
      </c>
      <c r="E46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-2.0465937564707271</v>
      </c>
      <c r="F461" s="25">
        <f ca="1">IFERROR((Kreditvækst[[#This Row],[Lending to the corporate sector (kr. billion)]]/VLOOKUP(DATE(YEAR(Kreditvækst[[#This Row],[Date]])-1,MONTH(Kreditvækst[[#This Row],[Date]])+1,1)-1,Kreditvækst[[#All],[Date]:[Lending to the corporate sector (kr. billion)]],3,FALSE)-1)*100,NA())</f>
        <v>1.6129786936273094</v>
      </c>
      <c r="G461" s="25">
        <f ca="1">IFERROR((Kreditvækst[[#This Row],[Lending to households (kr. billion)]]/VLOOKUP(DATE(YEAR(Kreditvækst[[#This Row],[Date]])-1,MONTH(Kreditvækst[[#This Row],[Date]])+1,1)-1,Kreditvækst[[#All],[Date]:[Lending to households (kr. billion)]],4,FALSE)-1)*100,NA())</f>
        <v>1.0940081814383884</v>
      </c>
    </row>
    <row r="462" spans="1:7" hidden="1" x14ac:dyDescent="0.25">
      <c r="A462" s="10">
        <v>43220</v>
      </c>
      <c r="B462" s="25"/>
      <c r="C462" s="25">
        <v>1127.988023944527</v>
      </c>
      <c r="D462" s="25">
        <v>2390.6278648155358</v>
      </c>
      <c r="E462" s="25"/>
      <c r="F462" s="25">
        <f ca="1">IFERROR((Kreditvækst[[#This Row],[Lending to the corporate sector (kr. billion)]]/VLOOKUP(DATE(YEAR(Kreditvækst[[#This Row],[Date]])-1,MONTH(Kreditvækst[[#This Row],[Date]])+1,1)-1,Kreditvækst[[#All],[Date]:[Lending to the corporate sector (kr. billion)]],3,FALSE)-1)*100,NA())</f>
        <v>2.3902202144595153</v>
      </c>
      <c r="G462" s="25">
        <f ca="1">IFERROR((Kreditvækst[[#This Row],[Lending to households (kr. billion)]]/VLOOKUP(DATE(YEAR(Kreditvækst[[#This Row],[Date]])-1,MONTH(Kreditvækst[[#This Row],[Date]])+1,1)-1,Kreditvækst[[#All],[Date]:[Lending to households (kr. billion)]],4,FALSE)-1)*100,NA())</f>
        <v>1.2608367601594228</v>
      </c>
    </row>
    <row r="463" spans="1:7" hidden="1" x14ac:dyDescent="0.25">
      <c r="A463" s="10">
        <v>43251</v>
      </c>
      <c r="B463" s="25"/>
      <c r="C463" s="25">
        <v>1124.035565753527</v>
      </c>
      <c r="D463" s="25">
        <v>2395.1950180585359</v>
      </c>
      <c r="E463" s="25"/>
      <c r="F463" s="25">
        <f ca="1">IFERROR((Kreditvækst[[#This Row],[Lending to the corporate sector (kr. billion)]]/VLOOKUP(DATE(YEAR(Kreditvækst[[#This Row],[Date]])-1,MONTH(Kreditvækst[[#This Row],[Date]])+1,1)-1,Kreditvækst[[#All],[Date]:[Lending to the corporate sector (kr. billion)]],3,FALSE)-1)*100,NA())</f>
        <v>2.5389182451762027</v>
      </c>
      <c r="G463" s="25">
        <f ca="1">IFERROR((Kreditvækst[[#This Row],[Lending to households (kr. billion)]]/VLOOKUP(DATE(YEAR(Kreditvækst[[#This Row],[Date]])-1,MONTH(Kreditvækst[[#This Row],[Date]])+1,1)-1,Kreditvækst[[#All],[Date]:[Lending to households (kr. billion)]],4,FALSE)-1)*100,NA())</f>
        <v>1.3162590529615104</v>
      </c>
    </row>
    <row r="464" spans="1:7" x14ac:dyDescent="0.25">
      <c r="A464" s="10">
        <v>43281</v>
      </c>
      <c r="B464" s="25">
        <v>235.61761381617617</v>
      </c>
      <c r="C464" s="25">
        <v>1128.5864144561463</v>
      </c>
      <c r="D464" s="25">
        <v>2402.7749006784115</v>
      </c>
      <c r="E46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-0.58866969323949636</v>
      </c>
      <c r="F464" s="25">
        <f ca="1">IFERROR((Kreditvækst[[#This Row],[Lending to the corporate sector (kr. billion)]]/VLOOKUP(DATE(YEAR(Kreditvækst[[#This Row],[Date]])-1,MONTH(Kreditvækst[[#This Row],[Date]])+1,1)-1,Kreditvækst[[#All],[Date]:[Lending to the corporate sector (kr. billion)]],3,FALSE)-1)*100,NA())</f>
        <v>2.7332849630247402</v>
      </c>
      <c r="G464" s="25">
        <f ca="1">IFERROR((Kreditvækst[[#This Row],[Lending to households (kr. billion)]]/VLOOKUP(DATE(YEAR(Kreditvækst[[#This Row],[Date]])-1,MONTH(Kreditvækst[[#This Row],[Date]])+1,1)-1,Kreditvækst[[#All],[Date]:[Lending to households (kr. billion)]],4,FALSE)-1)*100,NA())</f>
        <v>1.2430578067280429</v>
      </c>
    </row>
    <row r="465" spans="1:7" hidden="1" x14ac:dyDescent="0.25">
      <c r="A465" s="10">
        <v>43312</v>
      </c>
      <c r="B465" s="25"/>
      <c r="C465" s="25">
        <v>1127.6897761611463</v>
      </c>
      <c r="D465" s="25">
        <v>2403.2456212904112</v>
      </c>
      <c r="E465" s="25"/>
      <c r="F465" s="25">
        <f ca="1">IFERROR((Kreditvækst[[#This Row],[Lending to the corporate sector (kr. billion)]]/VLOOKUP(DATE(YEAR(Kreditvækst[[#This Row],[Date]])-1,MONTH(Kreditvækst[[#This Row],[Date]])+1,1)-1,Kreditvækst[[#All],[Date]:[Lending to the corporate sector (kr. billion)]],3,FALSE)-1)*100,NA())</f>
        <v>3.6983582475154542</v>
      </c>
      <c r="G465" s="25">
        <f ca="1">IFERROR((Kreditvækst[[#This Row],[Lending to households (kr. billion)]]/VLOOKUP(DATE(YEAR(Kreditvækst[[#This Row],[Date]])-1,MONTH(Kreditvækst[[#This Row],[Date]])+1,1)-1,Kreditvækst[[#All],[Date]:[Lending to households (kr. billion)]],4,FALSE)-1)*100,NA())</f>
        <v>1.2546689454458582</v>
      </c>
    </row>
    <row r="466" spans="1:7" hidden="1" x14ac:dyDescent="0.25">
      <c r="A466" s="10">
        <v>43343</v>
      </c>
      <c r="B466" s="25"/>
      <c r="C466" s="25">
        <v>1128.2691115061461</v>
      </c>
      <c r="D466" s="25">
        <v>2410.1855270074111</v>
      </c>
      <c r="E466" s="25"/>
      <c r="F466" s="25">
        <f ca="1">IFERROR((Kreditvækst[[#This Row],[Lending to the corporate sector (kr. billion)]]/VLOOKUP(DATE(YEAR(Kreditvækst[[#This Row],[Date]])-1,MONTH(Kreditvækst[[#This Row],[Date]])+1,1)-1,Kreditvækst[[#All],[Date]:[Lending to the corporate sector (kr. billion)]],3,FALSE)-1)*100,NA())</f>
        <v>2.9452066217396489</v>
      </c>
      <c r="G466" s="25">
        <f ca="1">IFERROR((Kreditvækst[[#This Row],[Lending to households (kr. billion)]]/VLOOKUP(DATE(YEAR(Kreditvækst[[#This Row],[Date]])-1,MONTH(Kreditvækst[[#This Row],[Date]])+1,1)-1,Kreditvækst[[#All],[Date]:[Lending to households (kr. billion)]],4,FALSE)-1)*100,NA())</f>
        <v>1.2186079117058268</v>
      </c>
    </row>
    <row r="467" spans="1:7" x14ac:dyDescent="0.25">
      <c r="A467" s="10">
        <v>43373</v>
      </c>
      <c r="B467" s="25">
        <v>235.3754818467055</v>
      </c>
      <c r="C467" s="25">
        <v>1133.8333895742751</v>
      </c>
      <c r="D467" s="25">
        <v>2410.2227961799554</v>
      </c>
      <c r="E46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-0.15866306547273057</v>
      </c>
      <c r="F467" s="25">
        <f ca="1">IFERROR((Kreditvækst[[#This Row],[Lending to the corporate sector (kr. billion)]]/VLOOKUP(DATE(YEAR(Kreditvækst[[#This Row],[Date]])-1,MONTH(Kreditvækst[[#This Row],[Date]])+1,1)-1,Kreditvækst[[#All],[Date]:[Lending to the corporate sector (kr. billion)]],3,FALSE)-1)*100,NA())</f>
        <v>3.175761116484499</v>
      </c>
      <c r="G467" s="25">
        <f ca="1">IFERROR((Kreditvækst[[#This Row],[Lending to households (kr. billion)]]/VLOOKUP(DATE(YEAR(Kreditvækst[[#This Row],[Date]])-1,MONTH(Kreditvækst[[#This Row],[Date]])+1,1)-1,Kreditvækst[[#All],[Date]:[Lending to households (kr. billion)]],4,FALSE)-1)*100,NA())</f>
        <v>1.1497768534888486</v>
      </c>
    </row>
    <row r="468" spans="1:7" hidden="1" x14ac:dyDescent="0.25">
      <c r="A468" s="10">
        <v>43404</v>
      </c>
      <c r="B468" s="25"/>
      <c r="C468" s="25">
        <v>1144.2247094920649</v>
      </c>
      <c r="D468" s="25">
        <v>2411.2558544499357</v>
      </c>
      <c r="E468" s="25"/>
      <c r="F468" s="25">
        <f ca="1">IFERROR((Kreditvækst[[#This Row],[Lending to the corporate sector (kr. billion)]]/VLOOKUP(DATE(YEAR(Kreditvækst[[#This Row],[Date]])-1,MONTH(Kreditvækst[[#This Row],[Date]])+1,1)-1,Kreditvækst[[#All],[Date]:[Lending to the corporate sector (kr. billion)]],3,FALSE)-1)*100,NA())</f>
        <v>4.124033289249307</v>
      </c>
      <c r="G468" s="25">
        <f ca="1">IFERROR((Kreditvækst[[#This Row],[Lending to households (kr. billion)]]/VLOOKUP(DATE(YEAR(Kreditvækst[[#This Row],[Date]])-1,MONTH(Kreditvækst[[#This Row],[Date]])+1,1)-1,Kreditvækst[[#All],[Date]:[Lending to households (kr. billion)]],4,FALSE)-1)*100,NA())</f>
        <v>1.3306319966961189</v>
      </c>
    </row>
    <row r="469" spans="1:7" hidden="1" x14ac:dyDescent="0.25">
      <c r="A469" s="10">
        <v>43434</v>
      </c>
      <c r="B469" s="25"/>
      <c r="C469" s="25">
        <v>1148.9782263352749</v>
      </c>
      <c r="D469" s="25">
        <v>2417.5738458589553</v>
      </c>
      <c r="E469" s="25"/>
      <c r="F469" s="25">
        <f ca="1">IFERROR((Kreditvækst[[#This Row],[Lending to the corporate sector (kr. billion)]]/VLOOKUP(DATE(YEAR(Kreditvækst[[#This Row],[Date]])-1,MONTH(Kreditvækst[[#This Row],[Date]])+1,1)-1,Kreditvækst[[#All],[Date]:[Lending to the corporate sector (kr. billion)]],3,FALSE)-1)*100,NA())</f>
        <v>4.006557922043319</v>
      </c>
      <c r="G469" s="25">
        <f ca="1">IFERROR((Kreditvækst[[#This Row],[Lending to households (kr. billion)]]/VLOOKUP(DATE(YEAR(Kreditvækst[[#This Row],[Date]])-1,MONTH(Kreditvækst[[#This Row],[Date]])+1,1)-1,Kreditvækst[[#All],[Date]:[Lending to households (kr. billion)]],4,FALSE)-1)*100,NA())</f>
        <v>1.4592992819188577</v>
      </c>
    </row>
    <row r="470" spans="1:7" x14ac:dyDescent="0.25">
      <c r="A470" s="10">
        <v>43465</v>
      </c>
      <c r="B470" s="25">
        <v>235.15466205121376</v>
      </c>
      <c r="C470" s="25">
        <v>1145.6912459929731</v>
      </c>
      <c r="D470" s="25">
        <v>2413.8724252630655</v>
      </c>
      <c r="E47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0.28886590006078627</v>
      </c>
      <c r="F470" s="25">
        <f ca="1">IFERROR((Kreditvækst[[#This Row],[Lending to the corporate sector (kr. billion)]]/VLOOKUP(DATE(YEAR(Kreditvækst[[#This Row],[Date]])-1,MONTH(Kreditvækst[[#This Row],[Date]])+1,1)-1,Kreditvækst[[#All],[Date]:[Lending to the corporate sector (kr. billion)]],3,FALSE)-1)*100,NA())</f>
        <v>5.2469294705102421</v>
      </c>
      <c r="G470" s="25">
        <f ca="1">IFERROR((Kreditvækst[[#This Row],[Lending to households (kr. billion)]]/VLOOKUP(DATE(YEAR(Kreditvækst[[#This Row],[Date]])-1,MONTH(Kreditvækst[[#This Row],[Date]])+1,1)-1,Kreditvækst[[#All],[Date]:[Lending to households (kr. billion)]],4,FALSE)-1)*100,NA())</f>
        <v>1.211365687332866</v>
      </c>
    </row>
    <row r="471" spans="1:7" hidden="1" x14ac:dyDescent="0.25">
      <c r="A471" s="10">
        <v>43496</v>
      </c>
      <c r="B471" s="25"/>
      <c r="C471" s="25">
        <v>1145.1296523119731</v>
      </c>
      <c r="D471" s="25">
        <v>2412.0910714610654</v>
      </c>
      <c r="E471" s="25"/>
      <c r="F471" s="25">
        <f ca="1">IFERROR((Kreditvækst[[#This Row],[Lending to the corporate sector (kr. billion)]]/VLOOKUP(DATE(YEAR(Kreditvækst[[#This Row],[Date]])-1,MONTH(Kreditvækst[[#This Row],[Date]])+1,1)-1,Kreditvækst[[#All],[Date]:[Lending to the corporate sector (kr. billion)]],3,FALSE)-1)*100,NA())</f>
        <v>4.7599540632649262</v>
      </c>
      <c r="G471" s="25">
        <f ca="1">IFERROR((Kreditvækst[[#This Row],[Lending to households (kr. billion)]]/VLOOKUP(DATE(YEAR(Kreditvækst[[#This Row],[Date]])-1,MONTH(Kreditvækst[[#This Row],[Date]])+1,1)-1,Kreditvækst[[#All],[Date]:[Lending to households (kr. billion)]],4,FALSE)-1)*100,NA())</f>
        <v>1.182359834452873</v>
      </c>
    </row>
    <row r="472" spans="1:7" hidden="1" x14ac:dyDescent="0.25">
      <c r="A472" s="10">
        <v>43524</v>
      </c>
      <c r="B472" s="25"/>
      <c r="C472" s="25">
        <v>1152.3472870519731</v>
      </c>
      <c r="D472" s="25">
        <v>2413.8573615280657</v>
      </c>
      <c r="E472" s="25"/>
      <c r="F472" s="25">
        <f ca="1">IFERROR((Kreditvækst[[#This Row],[Lending to the corporate sector (kr. billion)]]/VLOOKUP(DATE(YEAR(Kreditvækst[[#This Row],[Date]])-1,MONTH(Kreditvækst[[#This Row],[Date]])+1,1)-1,Kreditvækst[[#All],[Date]:[Lending to the corporate sector (kr. billion)]],3,FALSE)-1)*100,NA())</f>
        <v>4.1817579042871866</v>
      </c>
      <c r="G472" s="25">
        <f ca="1">IFERROR((Kreditvækst[[#This Row],[Lending to households (kr. billion)]]/VLOOKUP(DATE(YEAR(Kreditvækst[[#This Row],[Date]])-1,MONTH(Kreditvækst[[#This Row],[Date]])+1,1)-1,Kreditvækst[[#All],[Date]:[Lending to households (kr. billion)]],4,FALSE)-1)*100,NA())</f>
        <v>1.1056772436557116</v>
      </c>
    </row>
    <row r="473" spans="1:7" x14ac:dyDescent="0.25">
      <c r="A473" s="10">
        <v>43555</v>
      </c>
      <c r="B473" s="25">
        <v>238.79369967882442</v>
      </c>
      <c r="C473" s="25">
        <v>1167.1099732787386</v>
      </c>
      <c r="D473" s="25">
        <v>2415.6494625218284</v>
      </c>
      <c r="E473"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1.7065227936913452</v>
      </c>
      <c r="F473" s="25">
        <f ca="1">IFERROR((Kreditvækst[[#This Row],[Lending to the corporate sector (kr. billion)]]/VLOOKUP(DATE(YEAR(Kreditvækst[[#This Row],[Date]])-1,MONTH(Kreditvækst[[#This Row],[Date]])+1,1)-1,Kreditvækst[[#All],[Date]:[Lending to the corporate sector (kr. billion)]],3,FALSE)-1)*100,NA())</f>
        <v>4.8127929651707646</v>
      </c>
      <c r="G473" s="25">
        <f ca="1">IFERROR((Kreditvækst[[#This Row],[Lending to households (kr. billion)]]/VLOOKUP(DATE(YEAR(Kreditvækst[[#This Row],[Date]])-1,MONTH(Kreditvækst[[#This Row],[Date]])+1,1)-1,Kreditvækst[[#All],[Date]:[Lending to households (kr. billion)]],4,FALSE)-1)*100,NA())</f>
        <v>0.94619055327143098</v>
      </c>
    </row>
    <row r="474" spans="1:7" hidden="1" x14ac:dyDescent="0.25">
      <c r="A474" s="10">
        <v>43585</v>
      </c>
      <c r="B474" s="25"/>
      <c r="C474" s="25">
        <v>1166.8688364287386</v>
      </c>
      <c r="D474" s="25">
        <v>2417.2859926068281</v>
      </c>
      <c r="E474" s="25"/>
      <c r="F474" s="25">
        <f ca="1">IFERROR((Kreditvækst[[#This Row],[Lending to the corporate sector (kr. billion)]]/VLOOKUP(DATE(YEAR(Kreditvækst[[#This Row],[Date]])-1,MONTH(Kreditvækst[[#This Row],[Date]])+1,1)-1,Kreditvækst[[#All],[Date]:[Lending to the corporate sector (kr. billion)]],3,FALSE)-1)*100,NA())</f>
        <v>3.4469171355425487</v>
      </c>
      <c r="G474" s="25">
        <f ca="1">IFERROR((Kreditvækst[[#This Row],[Lending to households (kr. billion)]]/VLOOKUP(DATE(YEAR(Kreditvækst[[#This Row],[Date]])-1,MONTH(Kreditvækst[[#This Row],[Date]])+1,1)-1,Kreditvækst[[#All],[Date]:[Lending to households (kr. billion)]],4,FALSE)-1)*100,NA())</f>
        <v>1.1151098915744173</v>
      </c>
    </row>
    <row r="475" spans="1:7" hidden="1" x14ac:dyDescent="0.25">
      <c r="A475" s="10">
        <v>43616</v>
      </c>
      <c r="B475" s="25"/>
      <c r="C475" s="25">
        <v>1168.7296240947385</v>
      </c>
      <c r="D475" s="25">
        <v>2425.0504995948286</v>
      </c>
      <c r="E475" s="25"/>
      <c r="F475" s="25">
        <f ca="1">IFERROR((Kreditvækst[[#This Row],[Lending to the corporate sector (kr. billion)]]/VLOOKUP(DATE(YEAR(Kreditvækst[[#This Row],[Date]])-1,MONTH(Kreditvækst[[#This Row],[Date]])+1,1)-1,Kreditvækst[[#All],[Date]:[Lending to the corporate sector (kr. billion)]],3,FALSE)-1)*100,NA())</f>
        <v>3.9762138941973557</v>
      </c>
      <c r="G475" s="25">
        <f ca="1">IFERROR((Kreditvækst[[#This Row],[Lending to households (kr. billion)]]/VLOOKUP(DATE(YEAR(Kreditvækst[[#This Row],[Date]])-1,MONTH(Kreditvækst[[#This Row],[Date]])+1,1)-1,Kreditvækst[[#All],[Date]:[Lending to households (kr. billion)]],4,FALSE)-1)*100,NA())</f>
        <v>1.2464739326525809</v>
      </c>
    </row>
    <row r="476" spans="1:7" x14ac:dyDescent="0.25">
      <c r="A476" s="10">
        <v>43646</v>
      </c>
      <c r="B476" s="25">
        <v>241.76942235427768</v>
      </c>
      <c r="C476" s="25">
        <v>1164.6669686898651</v>
      </c>
      <c r="D476" s="25">
        <v>2426.6446293207005</v>
      </c>
      <c r="E476"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2.610928970234383</v>
      </c>
      <c r="F476" s="25">
        <f ca="1">IFERROR((Kreditvækst[[#This Row],[Lending to the corporate sector (kr. billion)]]/VLOOKUP(DATE(YEAR(Kreditvækst[[#This Row],[Date]])-1,MONTH(Kreditvækst[[#This Row],[Date]])+1,1)-1,Kreditvækst[[#All],[Date]:[Lending to the corporate sector (kr. billion)]],3,FALSE)-1)*100,NA())</f>
        <v>3.1969686832625577</v>
      </c>
      <c r="G476" s="25">
        <f ca="1">IFERROR((Kreditvækst[[#This Row],[Lending to households (kr. billion)]]/VLOOKUP(DATE(YEAR(Kreditvækst[[#This Row],[Date]])-1,MONTH(Kreditvækst[[#This Row],[Date]])+1,1)-1,Kreditvækst[[#All],[Date]:[Lending to households (kr. billion)]],4,FALSE)-1)*100,NA())</f>
        <v>0.99342342204213896</v>
      </c>
    </row>
    <row r="477" spans="1:7" hidden="1" x14ac:dyDescent="0.25">
      <c r="A477" s="10">
        <v>43677</v>
      </c>
      <c r="B477" s="25"/>
      <c r="C477" s="25">
        <v>1160.701084387865</v>
      </c>
      <c r="D477" s="25">
        <v>2431.4209334917</v>
      </c>
      <c r="E477" s="25"/>
      <c r="F477" s="25">
        <f ca="1">IFERROR((Kreditvækst[[#This Row],[Lending to the corporate sector (kr. billion)]]/VLOOKUP(DATE(YEAR(Kreditvækst[[#This Row],[Date]])-1,MONTH(Kreditvækst[[#This Row],[Date]])+1,1)-1,Kreditvækst[[#All],[Date]:[Lending to the corporate sector (kr. billion)]],3,FALSE)-1)*100,NA())</f>
        <v>2.9273394974897338</v>
      </c>
      <c r="G477" s="25">
        <f ca="1">IFERROR((Kreditvækst[[#This Row],[Lending to households (kr. billion)]]/VLOOKUP(DATE(YEAR(Kreditvækst[[#This Row],[Date]])-1,MONTH(Kreditvækst[[#This Row],[Date]])+1,1)-1,Kreditvækst[[#All],[Date]:[Lending to households (kr. billion)]],4,FALSE)-1)*100,NA())</f>
        <v>1.1723858748220684</v>
      </c>
    </row>
    <row r="478" spans="1:7" hidden="1" x14ac:dyDescent="0.25">
      <c r="A478" s="10">
        <v>43708</v>
      </c>
      <c r="B478" s="25"/>
      <c r="C478" s="25">
        <v>1167.4742759138651</v>
      </c>
      <c r="D478" s="25">
        <v>2440.4181837936999</v>
      </c>
      <c r="E478" s="25"/>
      <c r="F478" s="25">
        <f ca="1">IFERROR((Kreditvækst[[#This Row],[Lending to the corporate sector (kr. billion)]]/VLOOKUP(DATE(YEAR(Kreditvækst[[#This Row],[Date]])-1,MONTH(Kreditvækst[[#This Row],[Date]])+1,1)-1,Kreditvækst[[#All],[Date]:[Lending to the corporate sector (kr. billion)]],3,FALSE)-1)*100,NA())</f>
        <v>3.4748061440220912</v>
      </c>
      <c r="G478" s="25">
        <f ca="1">IFERROR((Kreditvækst[[#This Row],[Lending to households (kr. billion)]]/VLOOKUP(DATE(YEAR(Kreditvækst[[#This Row],[Date]])-1,MONTH(Kreditvækst[[#This Row],[Date]])+1,1)-1,Kreditvækst[[#All],[Date]:[Lending to households (kr. billion)]],4,FALSE)-1)*100,NA())</f>
        <v>1.2543705224147939</v>
      </c>
    </row>
    <row r="479" spans="1:7" x14ac:dyDescent="0.25">
      <c r="A479" s="10">
        <v>43738</v>
      </c>
      <c r="B479" s="25">
        <v>244.95275693028501</v>
      </c>
      <c r="C479" s="25">
        <v>1177.3623658056433</v>
      </c>
      <c r="D479" s="25">
        <v>2443.5822796840321</v>
      </c>
      <c r="E479"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4.0689348815935666</v>
      </c>
      <c r="F479" s="25">
        <f ca="1">IFERROR((Kreditvækst[[#This Row],[Lending to the corporate sector (kr. billion)]]/VLOOKUP(DATE(YEAR(Kreditvækst[[#This Row],[Date]])-1,MONTH(Kreditvækst[[#This Row],[Date]])+1,1)-1,Kreditvækst[[#All],[Date]:[Lending to the corporate sector (kr. billion)]],3,FALSE)-1)*100,NA())</f>
        <v>3.8390981101475763</v>
      </c>
      <c r="G479" s="25">
        <f ca="1">IFERROR((Kreditvækst[[#This Row],[Lending to households (kr. billion)]]/VLOOKUP(DATE(YEAR(Kreditvækst[[#This Row],[Date]])-1,MONTH(Kreditvækst[[#This Row],[Date]])+1,1)-1,Kreditvækst[[#All],[Date]:[Lending to households (kr. billion)]],4,FALSE)-1)*100,NA())</f>
        <v>1.3840829800858767</v>
      </c>
    </row>
    <row r="480" spans="1:7" hidden="1" x14ac:dyDescent="0.25">
      <c r="A480" s="10">
        <v>43769</v>
      </c>
      <c r="B480" s="25"/>
      <c r="C480" s="25">
        <v>1184.0209613436432</v>
      </c>
      <c r="D480" s="25">
        <v>2446.0355057230322</v>
      </c>
      <c r="E480" s="25"/>
      <c r="F480" s="25">
        <f ca="1">IFERROR((Kreditvækst[[#This Row],[Lending to the corporate sector (kr. billion)]]/VLOOKUP(DATE(YEAR(Kreditvækst[[#This Row],[Date]])-1,MONTH(Kreditvækst[[#This Row],[Date]])+1,1)-1,Kreditvækst[[#All],[Date]:[Lending to the corporate sector (kr. billion)]],3,FALSE)-1)*100,NA())</f>
        <v>3.4780101776725525</v>
      </c>
      <c r="G480" s="25">
        <f ca="1">IFERROR((Kreditvækst[[#This Row],[Lending to households (kr. billion)]]/VLOOKUP(DATE(YEAR(Kreditvækst[[#This Row],[Date]])-1,MONTH(Kreditvækst[[#This Row],[Date]])+1,1)-1,Kreditvækst[[#All],[Date]:[Lending to households (kr. billion)]],4,FALSE)-1)*100,NA())</f>
        <v>1.442387426822056</v>
      </c>
    </row>
    <row r="481" spans="1:7" hidden="1" x14ac:dyDescent="0.25">
      <c r="A481" s="10">
        <v>43799</v>
      </c>
      <c r="B481" s="25"/>
      <c r="C481" s="25">
        <v>1190.6501772316433</v>
      </c>
      <c r="D481" s="25">
        <v>2451.7086739970323</v>
      </c>
      <c r="E481" s="25"/>
      <c r="F481" s="25">
        <f ca="1">IFERROR((Kreditvækst[[#This Row],[Lending to the corporate sector (kr. billion)]]/VLOOKUP(DATE(YEAR(Kreditvækst[[#This Row],[Date]])-1,MONTH(Kreditvækst[[#This Row],[Date]])+1,1)-1,Kreditvækst[[#All],[Date]:[Lending to the corporate sector (kr. billion)]],3,FALSE)-1)*100,NA())</f>
        <v>3.6268703741482611</v>
      </c>
      <c r="G481" s="25">
        <f ca="1">IFERROR((Kreditvækst[[#This Row],[Lending to households (kr. billion)]]/VLOOKUP(DATE(YEAR(Kreditvækst[[#This Row],[Date]])-1,MONTH(Kreditvækst[[#This Row],[Date]])+1,1)-1,Kreditvækst[[#All],[Date]:[Lending to households (kr. billion)]],4,FALSE)-1)*100,NA())</f>
        <v>1.4119456245998974</v>
      </c>
    </row>
    <row r="482" spans="1:7" x14ac:dyDescent="0.25">
      <c r="A482" s="10">
        <v>43830</v>
      </c>
      <c r="B482" s="25">
        <v>246.80406367283547</v>
      </c>
      <c r="C482" s="25">
        <v>1193.9877256524092</v>
      </c>
      <c r="D482" s="25">
        <v>2450.3874266663506</v>
      </c>
      <c r="E482"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4.9539318166205826</v>
      </c>
      <c r="F482" s="25">
        <f ca="1">IFERROR((Kreditvækst[[#This Row],[Lending to the corporate sector (kr. billion)]]/VLOOKUP(DATE(YEAR(Kreditvækst[[#This Row],[Date]])-1,MONTH(Kreditvækst[[#This Row],[Date]])+1,1)-1,Kreditvækst[[#All],[Date]:[Lending to the corporate sector (kr. billion)]],3,FALSE)-1)*100,NA())</f>
        <v>4.2154882328333976</v>
      </c>
      <c r="G482" s="25">
        <f ca="1">IFERROR((Kreditvækst[[#This Row],[Lending to households (kr. billion)]]/VLOOKUP(DATE(YEAR(Kreditvækst[[#This Row],[Date]])-1,MONTH(Kreditvækst[[#This Row],[Date]])+1,1)-1,Kreditvækst[[#All],[Date]:[Lending to households (kr. billion)]],4,FALSE)-1)*100,NA())</f>
        <v>1.5127146331814112</v>
      </c>
    </row>
    <row r="483" spans="1:7" hidden="1" x14ac:dyDescent="0.25">
      <c r="A483" s="10">
        <v>43861</v>
      </c>
      <c r="B483" s="25"/>
      <c r="C483" s="25">
        <v>1197.4084949164092</v>
      </c>
      <c r="D483" s="25">
        <v>2453.3601576543506</v>
      </c>
      <c r="E483" s="25"/>
      <c r="F483" s="25">
        <f ca="1">IFERROR((Kreditvækst[[#This Row],[Lending to the corporate sector (kr. billion)]]/VLOOKUP(DATE(YEAR(Kreditvækst[[#This Row],[Date]])-1,MONTH(Kreditvækst[[#This Row],[Date]])+1,1)-1,Kreditvækst[[#All],[Date]:[Lending to the corporate sector (kr. billion)]],3,FALSE)-1)*100,NA())</f>
        <v>4.5653208349715646</v>
      </c>
      <c r="G483" s="25">
        <f ca="1">IFERROR((Kreditvækst[[#This Row],[Lending to households (kr. billion)]]/VLOOKUP(DATE(YEAR(Kreditvækst[[#This Row],[Date]])-1,MONTH(Kreditvækst[[#This Row],[Date]])+1,1)-1,Kreditvækst[[#All],[Date]:[Lending to households (kr. billion)]],4,FALSE)-1)*100,NA())</f>
        <v>1.7109257059803928</v>
      </c>
    </row>
    <row r="484" spans="1:7" hidden="1" x14ac:dyDescent="0.25">
      <c r="A484" s="10">
        <v>43890</v>
      </c>
      <c r="B484" s="25"/>
      <c r="C484" s="25">
        <v>1201.0274688094091</v>
      </c>
      <c r="D484" s="25">
        <v>2455.9547657483504</v>
      </c>
      <c r="E484" s="25"/>
      <c r="F484" s="25">
        <f ca="1">IFERROR((Kreditvækst[[#This Row],[Lending to the corporate sector (kr. billion)]]/VLOOKUP(DATE(YEAR(Kreditvækst[[#This Row],[Date]])-1,MONTH(Kreditvækst[[#This Row],[Date]])+1,1)-1,Kreditvækst[[#All],[Date]:[Lending to the corporate sector (kr. billion)]],3,FALSE)-1)*100,NA())</f>
        <v>4.2244367044915299</v>
      </c>
      <c r="G484" s="25">
        <f ca="1">IFERROR((Kreditvækst[[#This Row],[Lending to households (kr. billion)]]/VLOOKUP(DATE(YEAR(Kreditvækst[[#This Row],[Date]])-1,MONTH(Kreditvækst[[#This Row],[Date]])+1,1)-1,Kreditvækst[[#All],[Date]:[Lending to households (kr. billion)]],4,FALSE)-1)*100,NA())</f>
        <v>1.7439888906126244</v>
      </c>
    </row>
    <row r="485" spans="1:7" x14ac:dyDescent="0.25">
      <c r="A485" s="10">
        <v>43921</v>
      </c>
      <c r="B485" s="25">
        <v>244.69821092278718</v>
      </c>
      <c r="C485" s="25">
        <v>1208.6364875430622</v>
      </c>
      <c r="D485" s="25">
        <v>2456.1220862123459</v>
      </c>
      <c r="E485"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2.4726411341271959</v>
      </c>
      <c r="F485" s="25">
        <f ca="1">IFERROR((Kreditvækst[[#This Row],[Lending to the corporate sector (kr. billion)]]/VLOOKUP(DATE(YEAR(Kreditvækst[[#This Row],[Date]])-1,MONTH(Kreditvækst[[#This Row],[Date]])+1,1)-1,Kreditvækst[[#All],[Date]:[Lending to the corporate sector (kr. billion)]],3,FALSE)-1)*100,NA())</f>
        <v>3.5580635257244975</v>
      </c>
      <c r="G485" s="25">
        <f ca="1">IFERROR((Kreditvækst[[#This Row],[Lending to households (kr. billion)]]/VLOOKUP(DATE(YEAR(Kreditvækst[[#This Row],[Date]])-1,MONTH(Kreditvækst[[#This Row],[Date]])+1,1)-1,Kreditvækst[[#All],[Date]:[Lending to households (kr. billion)]],4,FALSE)-1)*100,NA())</f>
        <v>1.6754344667320176</v>
      </c>
    </row>
    <row r="486" spans="1:7" hidden="1" x14ac:dyDescent="0.25">
      <c r="A486" s="10">
        <v>43951</v>
      </c>
      <c r="B486" s="25"/>
      <c r="C486" s="25">
        <v>1207.7988906530622</v>
      </c>
      <c r="D486" s="25">
        <v>2452.0420117053459</v>
      </c>
      <c r="E486" s="25"/>
      <c r="F486" s="25">
        <f ca="1">IFERROR((Kreditvækst[[#This Row],[Lending to the corporate sector (kr. billion)]]/VLOOKUP(DATE(YEAR(Kreditvækst[[#This Row],[Date]])-1,MONTH(Kreditvækst[[#This Row],[Date]])+1,1)-1,Kreditvækst[[#All],[Date]:[Lending to the corporate sector (kr. billion)]],3,FALSE)-1)*100,NA())</f>
        <v>3.5076825215070606</v>
      </c>
      <c r="G486" s="25">
        <f ca="1">IFERROR((Kreditvækst[[#This Row],[Lending to households (kr. billion)]]/VLOOKUP(DATE(YEAR(Kreditvækst[[#This Row],[Date]])-1,MONTH(Kreditvækst[[#This Row],[Date]])+1,1)-1,Kreditvækst[[#All],[Date]:[Lending to households (kr. billion)]],4,FALSE)-1)*100,NA())</f>
        <v>1.4378116286123177</v>
      </c>
    </row>
    <row r="487" spans="1:7" hidden="1" x14ac:dyDescent="0.25">
      <c r="A487" s="10">
        <v>43982</v>
      </c>
      <c r="B487" s="25"/>
      <c r="C487" s="25">
        <v>1199.6736730770622</v>
      </c>
      <c r="D487" s="25">
        <v>2456.3770420923461</v>
      </c>
      <c r="E487" s="25"/>
      <c r="F487" s="25">
        <f ca="1">IFERROR((Kreditvækst[[#This Row],[Lending to the corporate sector (kr. billion)]]/VLOOKUP(DATE(YEAR(Kreditvækst[[#This Row],[Date]])-1,MONTH(Kreditvækst[[#This Row],[Date]])+1,1)-1,Kreditvækst[[#All],[Date]:[Lending to the corporate sector (kr. billion)]],3,FALSE)-1)*100,NA())</f>
        <v>2.6476653234739356</v>
      </c>
      <c r="G487" s="25">
        <f ca="1">IFERROR((Kreditvækst[[#This Row],[Lending to households (kr. billion)]]/VLOOKUP(DATE(YEAR(Kreditvækst[[#This Row],[Date]])-1,MONTH(Kreditvækst[[#This Row],[Date]])+1,1)-1,Kreditvækst[[#All],[Date]:[Lending to households (kr. billion)]],4,FALSE)-1)*100,NA())</f>
        <v>1.2917892845015544</v>
      </c>
    </row>
    <row r="488" spans="1:7" x14ac:dyDescent="0.25">
      <c r="A488" s="10">
        <v>44012</v>
      </c>
      <c r="B488" s="25">
        <v>249.0147446707312</v>
      </c>
      <c r="C488" s="25">
        <v>1193.3466216791981</v>
      </c>
      <c r="D488" s="25">
        <v>2456.5354771456118</v>
      </c>
      <c r="E488"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2.9967901837629984</v>
      </c>
      <c r="F488" s="25">
        <f ca="1">IFERROR((Kreditvækst[[#This Row],[Lending to the corporate sector (kr. billion)]]/VLOOKUP(DATE(YEAR(Kreditvækst[[#This Row],[Date]])-1,MONTH(Kreditvækst[[#This Row],[Date]])+1,1)-1,Kreditvækst[[#All],[Date]:[Lending to the corporate sector (kr. billion)]],3,FALSE)-1)*100,NA())</f>
        <v>2.4624767217013677</v>
      </c>
      <c r="G488" s="25">
        <f ca="1">IFERROR((Kreditvækst[[#This Row],[Lending to households (kr. billion)]]/VLOOKUP(DATE(YEAR(Kreditvækst[[#This Row],[Date]])-1,MONTH(Kreditvækst[[#This Row],[Date]])+1,1)-1,Kreditvækst[[#All],[Date]:[Lending to households (kr. billion)]],4,FALSE)-1)*100,NA())</f>
        <v>1.2317768932354367</v>
      </c>
    </row>
    <row r="489" spans="1:7" hidden="1" x14ac:dyDescent="0.25">
      <c r="A489" s="10">
        <v>44043</v>
      </c>
      <c r="B489" s="25"/>
      <c r="C489" s="25">
        <v>1193.8777174931979</v>
      </c>
      <c r="D489" s="25">
        <v>2465.984383954612</v>
      </c>
      <c r="E489" s="25"/>
      <c r="F489" s="25">
        <f ca="1">IFERROR((Kreditvækst[[#This Row],[Lending to the corporate sector (kr. billion)]]/VLOOKUP(DATE(YEAR(Kreditvækst[[#This Row],[Date]])-1,MONTH(Kreditvækst[[#This Row],[Date]])+1,1)-1,Kreditvækst[[#All],[Date]:[Lending to the corporate sector (kr. billion)]],3,FALSE)-1)*100,NA())</f>
        <v>2.8583270535005756</v>
      </c>
      <c r="G489" s="25">
        <f ca="1">IFERROR((Kreditvækst[[#This Row],[Lending to households (kr. billion)]]/VLOOKUP(DATE(YEAR(Kreditvækst[[#This Row],[Date]])-1,MONTH(Kreditvækst[[#This Row],[Date]])+1,1)-1,Kreditvækst[[#All],[Date]:[Lending to households (kr. billion)]],4,FALSE)-1)*100,NA())</f>
        <v>1.4215329804402099</v>
      </c>
    </row>
    <row r="490" spans="1:7" hidden="1" x14ac:dyDescent="0.25">
      <c r="A490" s="10">
        <v>44074</v>
      </c>
      <c r="B490" s="25"/>
      <c r="C490" s="25">
        <v>1209.938740678198</v>
      </c>
      <c r="D490" s="25">
        <v>2474.5037884706117</v>
      </c>
      <c r="E490" s="25"/>
      <c r="F490" s="25">
        <f ca="1">IFERROR((Kreditvækst[[#This Row],[Lending to the corporate sector (kr. billion)]]/VLOOKUP(DATE(YEAR(Kreditvækst[[#This Row],[Date]])-1,MONTH(Kreditvækst[[#This Row],[Date]])+1,1)-1,Kreditvækst[[#All],[Date]:[Lending to the corporate sector (kr. billion)]],3,FALSE)-1)*100,NA())</f>
        <v>3.6372933982714795</v>
      </c>
      <c r="G490" s="25">
        <f ca="1">IFERROR((Kreditvækst[[#This Row],[Lending to households (kr. billion)]]/VLOOKUP(DATE(YEAR(Kreditvækst[[#This Row],[Date]])-1,MONTH(Kreditvækst[[#This Row],[Date]])+1,1)-1,Kreditvækst[[#All],[Date]:[Lending to households (kr. billion)]],4,FALSE)-1)*100,NA())</f>
        <v>1.3967116334105079</v>
      </c>
    </row>
    <row r="491" spans="1:7" x14ac:dyDescent="0.25">
      <c r="A491" s="10">
        <v>44104</v>
      </c>
      <c r="B491" s="25">
        <v>243.24241379310348</v>
      </c>
      <c r="C491" s="25">
        <v>1197.3940106326233</v>
      </c>
      <c r="D491" s="25">
        <v>2473.4026313677459</v>
      </c>
      <c r="E491"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-0.69823387930607606</v>
      </c>
      <c r="F491" s="25">
        <f ca="1">IFERROR((Kreditvækst[[#This Row],[Lending to the corporate sector (kr. billion)]]/VLOOKUP(DATE(YEAR(Kreditvækst[[#This Row],[Date]])-1,MONTH(Kreditvækst[[#This Row],[Date]])+1,1)-1,Kreditvækst[[#All],[Date]:[Lending to the corporate sector (kr. billion)]],3,FALSE)-1)*100,NA())</f>
        <v>1.7014001303899962</v>
      </c>
      <c r="G491" s="25">
        <f ca="1">IFERROR((Kreditvækst[[#This Row],[Lending to households (kr. billion)]]/VLOOKUP(DATE(YEAR(Kreditvækst[[#This Row],[Date]])-1,MONTH(Kreditvækst[[#This Row],[Date]])+1,1)-1,Kreditvækst[[#All],[Date]:[Lending to households (kr. billion)]],4,FALSE)-1)*100,NA())</f>
        <v>1.2203539013865283</v>
      </c>
    </row>
    <row r="492" spans="1:7" hidden="1" x14ac:dyDescent="0.25">
      <c r="A492" s="10">
        <v>44135</v>
      </c>
      <c r="B492" s="25"/>
      <c r="C492" s="25">
        <v>1197.1860834476233</v>
      </c>
      <c r="D492" s="25">
        <v>2477.6526947757457</v>
      </c>
      <c r="E492" s="25"/>
      <c r="F492" s="25">
        <f ca="1">IFERROR((Kreditvækst[[#This Row],[Lending to the corporate sector (kr. billion)]]/VLOOKUP(DATE(YEAR(Kreditvækst[[#This Row],[Date]])-1,MONTH(Kreditvækst[[#This Row],[Date]])+1,1)-1,Kreditvækst[[#All],[Date]:[Lending to the corporate sector (kr. billion)]],3,FALSE)-1)*100,NA())</f>
        <v>1.1118994117333969</v>
      </c>
      <c r="G492" s="25">
        <f ca="1">IFERROR((Kreditvækst[[#This Row],[Lending to households (kr. billion)]]/VLOOKUP(DATE(YEAR(Kreditvækst[[#This Row],[Date]])-1,MONTH(Kreditvækst[[#This Row],[Date]])+1,1)-1,Kreditvækst[[#All],[Date]:[Lending to households (kr. billion)]],4,FALSE)-1)*100,NA())</f>
        <v>1.2925891295828773</v>
      </c>
    </row>
    <row r="493" spans="1:7" hidden="1" x14ac:dyDescent="0.25">
      <c r="A493" s="10">
        <v>44165</v>
      </c>
      <c r="B493" s="25"/>
      <c r="C493" s="25">
        <v>1208.1640198596235</v>
      </c>
      <c r="D493" s="25">
        <v>2479.9657072017453</v>
      </c>
      <c r="E493" s="25"/>
      <c r="F493" s="25">
        <f ca="1">IFERROR((Kreditvækst[[#This Row],[Lending to the corporate sector (kr. billion)]]/VLOOKUP(DATE(YEAR(Kreditvækst[[#This Row],[Date]])-1,MONTH(Kreditvækst[[#This Row],[Date]])+1,1)-1,Kreditvækst[[#All],[Date]:[Lending to the corporate sector (kr. billion)]],3,FALSE)-1)*100,NA())</f>
        <v>1.4709478033843038</v>
      </c>
      <c r="G493" s="25">
        <f ca="1">IFERROR((Kreditvækst[[#This Row],[Lending to households (kr. billion)]]/VLOOKUP(DATE(YEAR(Kreditvækst[[#This Row],[Date]])-1,MONTH(Kreditvækst[[#This Row],[Date]])+1,1)-1,Kreditvækst[[#All],[Date]:[Lending to households (kr. billion)]],4,FALSE)-1)*100,NA())</f>
        <v>1.1525444888460301</v>
      </c>
    </row>
    <row r="494" spans="1:7" x14ac:dyDescent="0.25">
      <c r="A494" s="10">
        <v>44196</v>
      </c>
      <c r="B494" s="25">
        <v>244.02279459111398</v>
      </c>
      <c r="C494" s="25">
        <v>1212.2045569641746</v>
      </c>
      <c r="D494" s="25">
        <v>2483.780908622768</v>
      </c>
      <c r="E494"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-1.1269138118440214</v>
      </c>
      <c r="F494" s="25">
        <f ca="1">IFERROR((Kreditvækst[[#This Row],[Lending to the corporate sector (kr. billion)]]/VLOOKUP(DATE(YEAR(Kreditvækst[[#This Row],[Date]])-1,MONTH(Kreditvækst[[#This Row],[Date]])+1,1)-1,Kreditvækst[[#All],[Date]:[Lending to the corporate sector (kr. billion)]],3,FALSE)-1)*100,NA())</f>
        <v>1.5257134491739821</v>
      </c>
      <c r="G494" s="25">
        <f ca="1">IFERROR((Kreditvækst[[#This Row],[Lending to households (kr. billion)]]/VLOOKUP(DATE(YEAR(Kreditvækst[[#This Row],[Date]])-1,MONTH(Kreditvækst[[#This Row],[Date]])+1,1)-1,Kreditvækst[[#All],[Date]:[Lending to households (kr. billion)]],4,FALSE)-1)*100,NA())</f>
        <v>1.3627837619885286</v>
      </c>
    </row>
    <row r="495" spans="1:7" hidden="1" x14ac:dyDescent="0.25">
      <c r="A495" s="10">
        <v>44227</v>
      </c>
      <c r="B495" s="25"/>
      <c r="C495" s="25">
        <v>1208.2678591721747</v>
      </c>
      <c r="D495" s="25">
        <v>2486.3643566317678</v>
      </c>
      <c r="E495" s="25"/>
      <c r="F495" s="25">
        <f ca="1">IFERROR((Kreditvækst[[#This Row],[Lending to the corporate sector (kr. billion)]]/VLOOKUP(DATE(YEAR(Kreditvækst[[#This Row],[Date]])-1,MONTH(Kreditvækst[[#This Row],[Date]])+1,1)-1,Kreditvækst[[#All],[Date]:[Lending to the corporate sector (kr. billion)]],3,FALSE)-1)*100,NA())</f>
        <v>0.90690556329513505</v>
      </c>
      <c r="G495" s="25">
        <f ca="1">IFERROR((Kreditvækst[[#This Row],[Lending to households (kr. billion)]]/VLOOKUP(DATE(YEAR(Kreditvækst[[#This Row],[Date]])-1,MONTH(Kreditvækst[[#This Row],[Date]])+1,1)-1,Kreditvækst[[#All],[Date]:[Lending to households (kr. billion)]],4,FALSE)-1)*100,NA())</f>
        <v>1.3452651407273475</v>
      </c>
    </row>
    <row r="496" spans="1:7" hidden="1" x14ac:dyDescent="0.25">
      <c r="A496" s="10">
        <v>44255</v>
      </c>
      <c r="B496" s="25"/>
      <c r="C496" s="25">
        <v>1209.3285937011744</v>
      </c>
      <c r="D496" s="25">
        <v>2491.1572350427678</v>
      </c>
      <c r="E496" s="25"/>
      <c r="F496" s="25">
        <f ca="1">IFERROR((Kreditvækst[[#This Row],[Lending to the corporate sector (kr. billion)]]/VLOOKUP(DATE(YEAR(Kreditvækst[[#This Row],[Date]])-1,MONTH(Kreditvækst[[#This Row],[Date]])+1,1)-1,Kreditvækst[[#All],[Date]:[Lending to the corporate sector (kr. billion)]],3,FALSE)-1)*100,NA())</f>
        <v>0.69116861248763595</v>
      </c>
      <c r="G496" s="25">
        <f ca="1">IFERROR((Kreditvækst[[#This Row],[Lending to households (kr. billion)]]/VLOOKUP(DATE(YEAR(Kreditvækst[[#This Row],[Date]])-1,MONTH(Kreditvækst[[#This Row],[Date]])+1,1)-1,Kreditvækst[[#All],[Date]:[Lending to households (kr. billion)]],4,FALSE)-1)*100,NA())</f>
        <v>1.4333516962675263</v>
      </c>
    </row>
    <row r="497" spans="1:7" x14ac:dyDescent="0.25">
      <c r="A497" s="10">
        <v>44286</v>
      </c>
      <c r="B497" s="25">
        <v>243.32757438051962</v>
      </c>
      <c r="C497" s="25">
        <v>1220.8074641454455</v>
      </c>
      <c r="D497" s="25">
        <v>2501.7577608630122</v>
      </c>
      <c r="E497"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-0.56013345463324926</v>
      </c>
      <c r="F497" s="25">
        <f ca="1">IFERROR((Kreditvækst[[#This Row],[Lending to the corporate sector (kr. billion)]]/VLOOKUP(DATE(YEAR(Kreditvækst[[#This Row],[Date]])-1,MONTH(Kreditvækst[[#This Row],[Date]])+1,1)-1,Kreditvækst[[#All],[Date]:[Lending to the corporate sector (kr. billion)]],3,FALSE)-1)*100,NA())</f>
        <v>1.007000593464169</v>
      </c>
      <c r="G497" s="25">
        <f ca="1">IFERROR((Kreditvækst[[#This Row],[Lending to households (kr. billion)]]/VLOOKUP(DATE(YEAR(Kreditvækst[[#This Row],[Date]])-1,MONTH(Kreditvækst[[#This Row],[Date]])+1,1)-1,Kreditvækst[[#All],[Date]:[Lending to households (kr. billion)]],4,FALSE)-1)*100,NA())</f>
        <v>1.8580377134689741</v>
      </c>
    </row>
    <row r="498" spans="1:7" hidden="1" x14ac:dyDescent="0.25">
      <c r="A498" s="10">
        <v>44316</v>
      </c>
      <c r="B498" s="25"/>
      <c r="C498" s="25">
        <v>1220.6612513924454</v>
      </c>
      <c r="D498" s="25">
        <v>2507.1860114230126</v>
      </c>
      <c r="E498" s="25"/>
      <c r="F498" s="25">
        <f ca="1">IFERROR((Kreditvækst[[#This Row],[Lending to the corporate sector (kr. billion)]]/VLOOKUP(DATE(YEAR(Kreditvækst[[#This Row],[Date]])-1,MONTH(Kreditvækst[[#This Row],[Date]])+1,1)-1,Kreditvækst[[#All],[Date]:[Lending to the corporate sector (kr. billion)]],3,FALSE)-1)*100,NA())</f>
        <v>1.0649422547845289</v>
      </c>
      <c r="G498" s="25">
        <f ca="1">IFERROR((Kreditvækst[[#This Row],[Lending to households (kr. billion)]]/VLOOKUP(DATE(YEAR(Kreditvækst[[#This Row],[Date]])-1,MONTH(Kreditvækst[[#This Row],[Date]])+1,1)-1,Kreditvækst[[#All],[Date]:[Lending to households (kr. billion)]],4,FALSE)-1)*100,NA())</f>
        <v>2.2489010977146728</v>
      </c>
    </row>
    <row r="499" spans="1:7" hidden="1" x14ac:dyDescent="0.25">
      <c r="A499" s="10">
        <v>44347</v>
      </c>
      <c r="B499" s="25"/>
      <c r="C499" s="25">
        <v>1232.1302239214453</v>
      </c>
      <c r="D499" s="25">
        <v>2509.7875771160125</v>
      </c>
      <c r="E499" s="25"/>
      <c r="F499" s="25">
        <f ca="1">IFERROR((Kreditvækst[[#This Row],[Lending to the corporate sector (kr. billion)]]/VLOOKUP(DATE(YEAR(Kreditvækst[[#This Row],[Date]])-1,MONTH(Kreditvækst[[#This Row],[Date]])+1,1)-1,Kreditvækst[[#All],[Date]:[Lending to the corporate sector (kr. billion)]],3,FALSE)-1)*100,NA())</f>
        <v>2.7054482875443098</v>
      </c>
      <c r="G499" s="25">
        <f ca="1">IFERROR((Kreditvækst[[#This Row],[Lending to households (kr. billion)]]/VLOOKUP(DATE(YEAR(Kreditvækst[[#This Row],[Date]])-1,MONTH(Kreditvækst[[#This Row],[Date]])+1,1)-1,Kreditvækst[[#All],[Date]:[Lending to households (kr. billion)]],4,FALSE)-1)*100,NA())</f>
        <v>2.174362246040662</v>
      </c>
    </row>
    <row r="500" spans="1:7" x14ac:dyDescent="0.25">
      <c r="A500" s="10">
        <v>44377</v>
      </c>
      <c r="B500" s="25">
        <v>237.94320884623409</v>
      </c>
      <c r="C500" s="25">
        <v>1229.8276756971948</v>
      </c>
      <c r="D500" s="25">
        <v>2517.6930519570246</v>
      </c>
      <c r="E500" s="25">
        <f ca="1">IF(ISNUMBER(Kreditvækst[[#This Row],[Credit-to-GDP (per cent of GDP)]]),IFERROR((Kreditvækst[[#This Row],[Credit-to-GDP (per cent of GDP)]]/VLOOKUP(DATE(YEAR(Kreditvækst[[#This Row],[Date]])-1,MONTH(Kreditvækst[[#This Row],[Date]]),DAY(Kreditvækst[[#This Row],[Date]])),Kreditvækst[[#All],[Date]:[Credit-to-GDP (per cent of GDP)]],2,FALSE)-1)*100,NA()),NA())</f>
        <v>-4.4461366491116205</v>
      </c>
      <c r="F500" s="25">
        <f ca="1">IFERROR((Kreditvækst[[#This Row],[Lending to the corporate sector (kr. billion)]]/VLOOKUP(DATE(YEAR(Kreditvækst[[#This Row],[Date]])-1,MONTH(Kreditvækst[[#This Row],[Date]])+1,1)-1,Kreditvækst[[#All],[Date]:[Lending to the corporate sector (kr. billion)]],3,FALSE)-1)*100,NA())</f>
        <v>3.0570375241573133</v>
      </c>
      <c r="G500" s="25">
        <f ca="1">IFERROR((Kreditvækst[[#This Row],[Lending to households (kr. billion)]]/VLOOKUP(DATE(YEAR(Kreditvækst[[#This Row],[Date]])-1,MONTH(Kreditvækst[[#This Row],[Date]])+1,1)-1,Kreditvækst[[#All],[Date]:[Lending to households (kr. billion)]],4,FALSE)-1)*100,NA())</f>
        <v>2.4895864676245383</v>
      </c>
    </row>
    <row r="501" spans="1:7" hidden="1" x14ac:dyDescent="0.25">
      <c r="A501" s="10">
        <v>44408</v>
      </c>
      <c r="B501" s="25"/>
      <c r="C501" s="25">
        <v>1228.1659724241949</v>
      </c>
      <c r="D501" s="25">
        <v>2530.1126849840248</v>
      </c>
      <c r="E501" s="25"/>
      <c r="F501" s="25">
        <f ca="1">IFERROR((Kreditvækst[[#This Row],[Lending to the corporate sector (kr. billion)]]/VLOOKUP(DATE(YEAR(Kreditvækst[[#This Row],[Date]])-1,MONTH(Kreditvækst[[#This Row],[Date]])+1,1)-1,Kreditvækst[[#All],[Date]:[Lending to the corporate sector (kr. billion)]],3,FALSE)-1)*100,NA())</f>
        <v>2.8720072775118455</v>
      </c>
      <c r="G501" s="25">
        <f ca="1">IFERROR((Kreditvækst[[#This Row],[Lending to households (kr. billion)]]/VLOOKUP(DATE(YEAR(Kreditvækst[[#This Row],[Date]])-1,MONTH(Kreditvækst[[#This Row],[Date]])+1,1)-1,Kreditvækst[[#All],[Date]:[Lending to households (kr. billion)]],4,FALSE)-1)*100,NA())</f>
        <v>2.600515293068173</v>
      </c>
    </row>
    <row r="502" spans="1:7" hidden="1" x14ac:dyDescent="0.25">
      <c r="A502" s="10">
        <v>44439</v>
      </c>
      <c r="B502" s="25"/>
      <c r="C502" s="25">
        <v>1237.1238940381947</v>
      </c>
      <c r="D502" s="25">
        <v>2532.0937884800251</v>
      </c>
      <c r="E502" s="25"/>
      <c r="F502" s="25">
        <f ca="1">IFERROR((Kreditvækst[[#This Row],[Lending to the corporate sector (kr. billion)]]/VLOOKUP(DATE(YEAR(Kreditvækst[[#This Row],[Date]])-1,MONTH(Kreditvækst[[#This Row],[Date]])+1,1)-1,Kreditvækst[[#All],[Date]:[Lending to the corporate sector (kr. billion)]],3,FALSE)-1)*100,NA())</f>
        <v>2.2468206402548097</v>
      </c>
      <c r="G502" s="25">
        <f ca="1">IFERROR((Kreditvækst[[#This Row],[Lending to households (kr. billion)]]/VLOOKUP(DATE(YEAR(Kreditvækst[[#This Row],[Date]])-1,MONTH(Kreditvækst[[#This Row],[Date]])+1,1)-1,Kreditvækst[[#All],[Date]:[Lending to households (kr. billion)]],4,FALSE)-1)*100,NA())</f>
        <v>2.3273352935542446</v>
      </c>
    </row>
    <row r="503" spans="1:7" x14ac:dyDescent="0.25">
      <c r="A503" s="10">
        <v>44469</v>
      </c>
      <c r="B503" s="25"/>
      <c r="C503" s="25">
        <v>1258.4955169157938</v>
      </c>
      <c r="D503" s="25">
        <v>2537.8635917738075</v>
      </c>
      <c r="E503" s="25"/>
      <c r="F503" s="25">
        <f ca="1">IFERROR((Kreditvækst[[#This Row],[Lending to the corporate sector (kr. billion)]]/VLOOKUP(DATE(YEAR(Kreditvækst[[#This Row],[Date]])-1,MONTH(Kreditvækst[[#This Row],[Date]])+1,1)-1,Kreditvækst[[#All],[Date]:[Lending to the corporate sector (kr. billion)]],3,FALSE)-1)*100,NA())</f>
        <v>5.1028738861728984</v>
      </c>
      <c r="G503" s="25">
        <f ca="1">IFERROR((Kreditvækst[[#This Row],[Lending to households (kr. billion)]]/VLOOKUP(DATE(YEAR(Kreditvækst[[#This Row],[Date]])-1,MONTH(Kreditvækst[[#This Row],[Date]])+1,1)-1,Kreditvækst[[#All],[Date]:[Lending to households (kr. billion)]],4,FALSE)-1)*100,NA())</f>
        <v>2.6061652716208084</v>
      </c>
    </row>
    <row r="504" spans="1:7" x14ac:dyDescent="0.25">
      <c r="A504" s="10">
        <v>44500</v>
      </c>
      <c r="B504" s="25"/>
      <c r="C504" s="25">
        <v>1261.4789237527939</v>
      </c>
      <c r="D504" s="25">
        <v>2543.1459474628068</v>
      </c>
      <c r="E504" s="25"/>
      <c r="F504" s="25">
        <f ca="1">IFERROR((Kreditvækst[[#This Row],[Lending to the corporate sector (kr. billion)]]/VLOOKUP(DATE(YEAR(Kreditvækst[[#This Row],[Date]])-1,MONTH(Kreditvækst[[#This Row],[Date]])+1,1)-1,Kreditvækst[[#All],[Date]:[Lending to the corporate sector (kr. billion)]],3,FALSE)-1)*100,NA())</f>
        <v>5.3703297418912443</v>
      </c>
      <c r="G504" s="25">
        <f ca="1">IFERROR((Kreditvækst[[#This Row],[Lending to households (kr. billion)]]/VLOOKUP(DATE(YEAR(Kreditvækst[[#This Row],[Date]])-1,MONTH(Kreditvækst[[#This Row],[Date]])+1,1)-1,Kreditvækst[[#All],[Date]:[Lending to households (kr. billion)]],4,FALSE)-1)*100,NA())</f>
        <v>2.6433588866251023</v>
      </c>
    </row>
  </sheetData>
  <mergeCells count="3">
    <mergeCell ref="B2:G2"/>
    <mergeCell ref="A1:G1"/>
    <mergeCell ref="B3:G3"/>
  </mergeCells>
  <hyperlinks>
    <hyperlink ref="G4" location="Contents!A1" display="Back to Contents" xr:uid="{00000000-0004-0000-0F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1"/>
  <dimension ref="A1:P212"/>
  <sheetViews>
    <sheetView workbookViewId="0">
      <selection sqref="A1:G1"/>
    </sheetView>
  </sheetViews>
  <sheetFormatPr defaultColWidth="9.140625" defaultRowHeight="13.5" x14ac:dyDescent="0.25"/>
  <cols>
    <col min="1" max="1" width="11" style="3" bestFit="1" customWidth="1"/>
    <col min="2" max="2" width="17.85546875" style="3" bestFit="1" customWidth="1"/>
    <col min="3" max="3" width="15.85546875" style="3" bestFit="1" customWidth="1"/>
    <col min="4" max="4" width="30.5703125" style="3" bestFit="1" customWidth="1"/>
    <col min="5" max="5" width="7.140625" style="3" bestFit="1" customWidth="1"/>
    <col min="6" max="6" width="36.85546875" style="3" bestFit="1" customWidth="1"/>
    <col min="7" max="7" width="14.7109375" style="3" bestFit="1" customWidth="1"/>
    <col min="8" max="8" width="10.42578125" style="3" bestFit="1" customWidth="1"/>
    <col min="9" max="9" width="20.5703125" style="3" bestFit="1" customWidth="1"/>
    <col min="10" max="10" width="19.28515625" style="3" bestFit="1" customWidth="1"/>
    <col min="11" max="11" width="17.7109375" style="3" bestFit="1" customWidth="1"/>
    <col min="12" max="12" width="23.140625" style="3" bestFit="1" customWidth="1"/>
    <col min="13" max="16384" width="9.140625" style="3"/>
  </cols>
  <sheetData>
    <row r="1" spans="1:16" ht="26.25" customHeight="1" thickBot="1" x14ac:dyDescent="0.3">
      <c r="A1" s="89" t="s">
        <v>104</v>
      </c>
      <c r="B1" s="90"/>
      <c r="C1" s="90"/>
      <c r="D1" s="90"/>
      <c r="E1" s="90"/>
      <c r="F1" s="90"/>
      <c r="G1" s="90"/>
    </row>
    <row r="2" spans="1:16" ht="67.900000000000006" customHeight="1" x14ac:dyDescent="0.25">
      <c r="A2" s="5" t="s">
        <v>0</v>
      </c>
      <c r="B2" s="99" t="s">
        <v>144</v>
      </c>
      <c r="C2" s="99"/>
      <c r="D2" s="99"/>
      <c r="E2" s="99"/>
      <c r="F2" s="99"/>
      <c r="G2" s="99"/>
      <c r="I2" s="105"/>
      <c r="J2" s="105"/>
      <c r="K2" s="105"/>
      <c r="L2" s="105"/>
      <c r="M2" s="105"/>
      <c r="N2" s="105"/>
      <c r="O2" s="105"/>
      <c r="P2" s="105"/>
    </row>
    <row r="3" spans="1:16" ht="28.5" customHeight="1" x14ac:dyDescent="0.25">
      <c r="A3" s="6" t="s">
        <v>66</v>
      </c>
      <c r="B3" s="104" t="s">
        <v>105</v>
      </c>
      <c r="C3" s="104"/>
      <c r="D3" s="104"/>
      <c r="E3" s="104"/>
      <c r="F3" s="104"/>
      <c r="G3" s="104"/>
    </row>
    <row r="4" spans="1:16" x14ac:dyDescent="0.25">
      <c r="B4" s="13"/>
      <c r="C4" s="13"/>
      <c r="D4" s="13"/>
      <c r="E4" s="9"/>
      <c r="G4" s="7" t="s">
        <v>68</v>
      </c>
    </row>
    <row r="6" spans="1:16" x14ac:dyDescent="0.25">
      <c r="A6" s="9" t="s">
        <v>70</v>
      </c>
      <c r="B6" s="9" t="s">
        <v>96</v>
      </c>
      <c r="C6" s="9" t="s">
        <v>97</v>
      </c>
      <c r="D6" s="9" t="s">
        <v>90</v>
      </c>
      <c r="E6" s="9" t="s">
        <v>2</v>
      </c>
      <c r="F6" s="9" t="s">
        <v>98</v>
      </c>
      <c r="G6" s="2" t="s">
        <v>99</v>
      </c>
    </row>
    <row r="7" spans="1:16" x14ac:dyDescent="0.25">
      <c r="A7" s="10">
        <v>25658</v>
      </c>
      <c r="B7" s="25">
        <v>122.3404929881375</v>
      </c>
      <c r="C7" s="25">
        <v>116.23815801726803</v>
      </c>
      <c r="D7" s="25">
        <f ca="1">F_Udlaansgab[[#This Row],[Credit (kr. billion)]]/F_Udlaansgab[[#This Row],[GDP (kr. billion)]]*100</f>
        <v>105.24985518951782</v>
      </c>
      <c r="E7" s="25">
        <v>102.7822318330217</v>
      </c>
      <c r="F7" s="25">
        <f ca="1">F_Udlaansgab[[#This Row],[Credit-to-GDP (per cent of GDP)]]-F_Udlaansgab[[#This Row],[Trend]]</f>
        <v>2.4676233564961194</v>
      </c>
      <c r="G7" s="20">
        <f ca="1">2</f>
        <v>2</v>
      </c>
      <c r="H7" s="21"/>
    </row>
    <row r="8" spans="1:16" x14ac:dyDescent="0.25">
      <c r="A8" s="10">
        <v>25749</v>
      </c>
      <c r="B8" s="25">
        <v>126.31084678096573</v>
      </c>
      <c r="C8" s="25">
        <v>120.06534274262604</v>
      </c>
      <c r="D8" s="25">
        <f ca="1">F_Udlaansgab[[#This Row],[Credit (kr. billion)]]/F_Udlaansgab[[#This Row],[GDP (kr. billion)]]*100</f>
        <v>105.20175422455391</v>
      </c>
      <c r="E8" s="25">
        <v>103.58379844504668</v>
      </c>
      <c r="F8" s="25">
        <f ca="1">F_Udlaansgab[[#This Row],[Credit-to-GDP (per cent of GDP)]]-F_Udlaansgab[[#This Row],[Trend]]</f>
        <v>1.617955779507227</v>
      </c>
      <c r="G8" s="20">
        <f ca="1">2</f>
        <v>2</v>
      </c>
      <c r="H8" s="21"/>
    </row>
    <row r="9" spans="1:16" x14ac:dyDescent="0.25">
      <c r="A9" s="10">
        <v>25841</v>
      </c>
      <c r="B9" s="25">
        <v>130.02531674818314</v>
      </c>
      <c r="C9" s="25">
        <v>123.37399281030488</v>
      </c>
      <c r="D9" s="25">
        <f ca="1">F_Udlaansgab[[#This Row],[Credit (kr. billion)]]/F_Udlaansgab[[#This Row],[GDP (kr. billion)]]*100</f>
        <v>105.39118803434131</v>
      </c>
      <c r="E9" s="25">
        <v>104.38537122613006</v>
      </c>
      <c r="F9" s="25">
        <f ca="1">F_Udlaansgab[[#This Row],[Credit-to-GDP (per cent of GDP)]]-F_Udlaansgab[[#This Row],[Trend]]</f>
        <v>1.0058168082112502</v>
      </c>
      <c r="G9" s="20">
        <f ca="1">2</f>
        <v>2</v>
      </c>
      <c r="H9" s="21"/>
    </row>
    <row r="10" spans="1:16" x14ac:dyDescent="0.25">
      <c r="A10" s="10">
        <v>25933</v>
      </c>
      <c r="B10" s="25">
        <v>133.45568663668891</v>
      </c>
      <c r="C10" s="25">
        <v>126.47470279121831</v>
      </c>
      <c r="D10" s="25">
        <f ca="1">F_Udlaansgab[[#This Row],[Credit (kr. billion)]]/F_Udlaansgab[[#This Row],[GDP (kr. billion)]]*100</f>
        <v>105.51966811655187</v>
      </c>
      <c r="E10" s="25">
        <v>105.18696039021967</v>
      </c>
      <c r="F10" s="25">
        <f ca="1">F_Udlaansgab[[#This Row],[Credit-to-GDP (per cent of GDP)]]-F_Udlaansgab[[#This Row],[Trend]]</f>
        <v>0.33270772633220247</v>
      </c>
      <c r="G10" s="20">
        <f ca="1">2</f>
        <v>2</v>
      </c>
      <c r="H10" s="21"/>
    </row>
    <row r="11" spans="1:16" x14ac:dyDescent="0.25">
      <c r="A11" s="10">
        <v>26023</v>
      </c>
      <c r="B11" s="25">
        <v>136.83214704265819</v>
      </c>
      <c r="C11" s="25">
        <v>128.85399351739579</v>
      </c>
      <c r="D11" s="25">
        <f ca="1">F_Udlaansgab[[#This Row],[Credit (kr. billion)]]/F_Udlaansgab[[#This Row],[GDP (kr. billion)]]*100</f>
        <v>106.19162302034924</v>
      </c>
      <c r="E11" s="25">
        <v>105.98857866580533</v>
      </c>
      <c r="F11" s="25">
        <f ca="1">F_Udlaansgab[[#This Row],[Credit-to-GDP (per cent of GDP)]]-F_Udlaansgab[[#This Row],[Trend]]</f>
        <v>0.20304435454390557</v>
      </c>
      <c r="G11" s="20">
        <f ca="1">2</f>
        <v>2</v>
      </c>
      <c r="H11" s="21"/>
    </row>
    <row r="12" spans="1:16" x14ac:dyDescent="0.25">
      <c r="A12" s="10">
        <v>26114</v>
      </c>
      <c r="B12" s="25">
        <v>140.16038333639983</v>
      </c>
      <c r="C12" s="25">
        <v>130.67900726629074</v>
      </c>
      <c r="D12" s="25">
        <f ca="1">F_Udlaansgab[[#This Row],[Credit (kr. billion)]]/F_Udlaansgab[[#This Row],[GDP (kr. billion)]]*100</f>
        <v>107.25546992470522</v>
      </c>
      <c r="E12" s="25">
        <v>106.7902396131462</v>
      </c>
      <c r="F12" s="25">
        <f ca="1">F_Udlaansgab[[#This Row],[Credit-to-GDP (per cent of GDP)]]-F_Udlaansgab[[#This Row],[Trend]]</f>
        <v>0.46523031155902572</v>
      </c>
      <c r="G12" s="20">
        <f ca="1">2</f>
        <v>2</v>
      </c>
      <c r="H12" s="21"/>
    </row>
    <row r="13" spans="1:16" x14ac:dyDescent="0.25">
      <c r="A13" s="10">
        <v>26206</v>
      </c>
      <c r="B13" s="25">
        <v>143.70442801629173</v>
      </c>
      <c r="C13" s="25">
        <v>134.26858805060078</v>
      </c>
      <c r="D13" s="25">
        <f ca="1">F_Udlaansgab[[#This Row],[Credit (kr. billion)]]/F_Udlaansgab[[#This Row],[GDP (kr. billion)]]*100</f>
        <v>107.02758560485863</v>
      </c>
      <c r="E13" s="25">
        <v>107.59195730011227</v>
      </c>
      <c r="F13" s="25">
        <f ca="1">F_Udlaansgab[[#This Row],[Credit-to-GDP (per cent of GDP)]]-F_Udlaansgab[[#This Row],[Trend]]</f>
        <v>-0.56437169525364084</v>
      </c>
      <c r="G13" s="20">
        <f ca="1">2</f>
        <v>2</v>
      </c>
      <c r="H13" s="21"/>
    </row>
    <row r="14" spans="1:16" x14ac:dyDescent="0.25">
      <c r="A14" s="10">
        <v>26298</v>
      </c>
      <c r="B14" s="25">
        <v>147.72832742085666</v>
      </c>
      <c r="C14" s="25">
        <v>138.5571506943927</v>
      </c>
      <c r="D14" s="25">
        <f ca="1">F_Udlaansgab[[#This Row],[Credit (kr. billion)]]/F_Udlaansgab[[#This Row],[GDP (kr. billion)]]*100</f>
        <v>106.61905695989107</v>
      </c>
      <c r="E14" s="25">
        <v>108.39374695764934</v>
      </c>
      <c r="F14" s="25">
        <f ca="1">F_Udlaansgab[[#This Row],[Credit-to-GDP (per cent of GDP)]]-F_Udlaansgab[[#This Row],[Trend]]</f>
        <v>-1.7746899977582729</v>
      </c>
      <c r="G14" s="20">
        <f ca="1">2</f>
        <v>2</v>
      </c>
      <c r="H14" s="21"/>
    </row>
    <row r="15" spans="1:16" x14ac:dyDescent="0.25">
      <c r="A15" s="10">
        <v>26389</v>
      </c>
      <c r="B15" s="25">
        <v>152.79407196377275</v>
      </c>
      <c r="C15" s="25">
        <v>142.26778510803251</v>
      </c>
      <c r="D15" s="25">
        <f ca="1">F_Udlaansgab[[#This Row],[Credit (kr. billion)]]/F_Udlaansgab[[#This Row],[GDP (kr. billion)]]*100</f>
        <v>107.39892509590065</v>
      </c>
      <c r="E15" s="25">
        <v>109.19562240577399</v>
      </c>
      <c r="F15" s="25">
        <f ca="1">F_Udlaansgab[[#This Row],[Credit-to-GDP (per cent of GDP)]]-F_Udlaansgab[[#This Row],[Trend]]</f>
        <v>-1.7966973098733376</v>
      </c>
      <c r="G15" s="20">
        <f ca="1">2</f>
        <v>2</v>
      </c>
      <c r="H15" s="21"/>
    </row>
    <row r="16" spans="1:16" x14ac:dyDescent="0.25">
      <c r="A16" s="10">
        <v>26480</v>
      </c>
      <c r="B16" s="25">
        <v>158.70532161393575</v>
      </c>
      <c r="C16" s="25">
        <v>146.9636466935745</v>
      </c>
      <c r="D16" s="25">
        <f ca="1">F_Udlaansgab[[#This Row],[Credit (kr. billion)]]/F_Udlaansgab[[#This Row],[GDP (kr. billion)]]*100</f>
        <v>107.98950977641644</v>
      </c>
      <c r="E16" s="25">
        <v>109.9975930277778</v>
      </c>
      <c r="F16" s="25">
        <f ca="1">F_Udlaansgab[[#This Row],[Credit-to-GDP (per cent of GDP)]]-F_Udlaansgab[[#This Row],[Trend]]</f>
        <v>-2.0080832513613558</v>
      </c>
      <c r="G16" s="20">
        <f ca="1">2</f>
        <v>2</v>
      </c>
      <c r="H16" s="21"/>
    </row>
    <row r="17" spans="1:8" x14ac:dyDescent="0.25">
      <c r="A17" s="10">
        <v>26572</v>
      </c>
      <c r="B17" s="25">
        <v>165.56367131501068</v>
      </c>
      <c r="C17" s="25">
        <v>152.31445775296791</v>
      </c>
      <c r="D17" s="25">
        <f ca="1">F_Udlaansgab[[#This Row],[Credit (kr. billion)]]/F_Udlaansgab[[#This Row],[GDP (kr. billion)]]*100</f>
        <v>108.69859221343982</v>
      </c>
      <c r="E17" s="25">
        <v>110.79966371520906</v>
      </c>
      <c r="F17" s="25">
        <f ca="1">F_Udlaansgab[[#This Row],[Credit-to-GDP (per cent of GDP)]]-F_Udlaansgab[[#This Row],[Trend]]</f>
        <v>-2.1010715017692405</v>
      </c>
      <c r="G17" s="20">
        <f ca="1">2</f>
        <v>2</v>
      </c>
      <c r="H17" s="21"/>
    </row>
    <row r="18" spans="1:8" x14ac:dyDescent="0.25">
      <c r="A18" s="10">
        <v>26664</v>
      </c>
      <c r="B18" s="25">
        <v>173.47073459056611</v>
      </c>
      <c r="C18" s="25">
        <v>158.2118686861817</v>
      </c>
      <c r="D18" s="25">
        <f ca="1">F_Udlaansgab[[#This Row],[Credit (kr. billion)]]/F_Udlaansgab[[#This Row],[GDP (kr. billion)]]*100</f>
        <v>109.64457725649575</v>
      </c>
      <c r="E18" s="25">
        <v>111.60183433940796</v>
      </c>
      <c r="F18" s="25">
        <f ca="1">F_Udlaansgab[[#This Row],[Credit-to-GDP (per cent of GDP)]]-F_Udlaansgab[[#This Row],[Trend]]</f>
        <v>-1.9572570829122071</v>
      </c>
      <c r="G18" s="20">
        <f ca="1">2</f>
        <v>2</v>
      </c>
      <c r="H18" s="21"/>
    </row>
    <row r="19" spans="1:8" x14ac:dyDescent="0.25">
      <c r="A19" s="10">
        <v>26754</v>
      </c>
      <c r="B19" s="25">
        <v>182.16355825367808</v>
      </c>
      <c r="C19" s="25">
        <v>164.56670695562917</v>
      </c>
      <c r="D19" s="25">
        <f ca="1">F_Udlaansgab[[#This Row],[Credit (kr. billion)]]/F_Udlaansgab[[#This Row],[GDP (kr. billion)]]*100</f>
        <v>110.69283795220706</v>
      </c>
      <c r="E19" s="25">
        <v>112.40409951903588</v>
      </c>
      <c r="F19" s="25">
        <f ca="1">F_Udlaansgab[[#This Row],[Credit-to-GDP (per cent of GDP)]]-F_Udlaansgab[[#This Row],[Trend]]</f>
        <v>-1.7112615668288242</v>
      </c>
      <c r="G19" s="20">
        <f ca="1">2</f>
        <v>2</v>
      </c>
      <c r="H19" s="21"/>
    </row>
    <row r="20" spans="1:8" x14ac:dyDescent="0.25">
      <c r="A20" s="10">
        <v>26845</v>
      </c>
      <c r="B20" s="25">
        <v>191.59180064283663</v>
      </c>
      <c r="C20" s="25">
        <v>170.88241535693146</v>
      </c>
      <c r="D20" s="25">
        <f ca="1">F_Udlaansgab[[#This Row],[Credit (kr. billion)]]/F_Udlaansgab[[#This Row],[GDP (kr. billion)]]*100</f>
        <v>112.11908506948964</v>
      </c>
      <c r="E20" s="25">
        <v>113.20644897961155</v>
      </c>
      <c r="F20" s="25">
        <f ca="1">F_Udlaansgab[[#This Row],[Credit-to-GDP (per cent of GDP)]]-F_Udlaansgab[[#This Row],[Trend]]</f>
        <v>-1.0873639101219084</v>
      </c>
      <c r="G20" s="20">
        <f ca="1">2</f>
        <v>2</v>
      </c>
      <c r="H20" s="21"/>
    </row>
    <row r="21" spans="1:8" x14ac:dyDescent="0.25">
      <c r="A21" s="10">
        <v>26937</v>
      </c>
      <c r="B21" s="25">
        <v>201.34060400686005</v>
      </c>
      <c r="C21" s="25">
        <v>175.83353271664024</v>
      </c>
      <c r="D21" s="25">
        <f ca="1">F_Udlaansgab[[#This Row],[Credit (kr. billion)]]/F_Udlaansgab[[#This Row],[GDP (kr. billion)]]*100</f>
        <v>114.50637480583697</v>
      </c>
      <c r="E21" s="25">
        <v>114.00886816849977</v>
      </c>
      <c r="F21" s="25">
        <f ca="1">F_Udlaansgab[[#This Row],[Credit-to-GDP (per cent of GDP)]]-F_Udlaansgab[[#This Row],[Trend]]</f>
        <v>0.49750663733719591</v>
      </c>
      <c r="G21" s="20">
        <f ca="1">2</f>
        <v>2</v>
      </c>
      <c r="H21" s="21"/>
    </row>
    <row r="22" spans="1:8" x14ac:dyDescent="0.25">
      <c r="A22" s="10">
        <v>27029</v>
      </c>
      <c r="B22" s="25">
        <v>210.99507419302199</v>
      </c>
      <c r="C22" s="25">
        <v>182.6820267022257</v>
      </c>
      <c r="D22" s="25">
        <f ca="1">F_Udlaansgab[[#This Row],[Credit (kr. billion)]]/F_Udlaansgab[[#This Row],[GDP (kr. billion)]]*100</f>
        <v>115.49854027892243</v>
      </c>
      <c r="E22" s="25">
        <v>114.8113398146556</v>
      </c>
      <c r="F22" s="25">
        <f ca="1">F_Udlaansgab[[#This Row],[Credit-to-GDP (per cent of GDP)]]-F_Udlaansgab[[#This Row],[Trend]]</f>
        <v>0.68720046426683723</v>
      </c>
      <c r="G22" s="20">
        <f ca="1">2</f>
        <v>2</v>
      </c>
      <c r="H22" s="21"/>
    </row>
    <row r="23" spans="1:8" x14ac:dyDescent="0.25">
      <c r="A23" s="10">
        <v>27119</v>
      </c>
      <c r="B23" s="25">
        <v>219.95546007365704</v>
      </c>
      <c r="C23" s="25">
        <v>188.00292664512901</v>
      </c>
      <c r="D23" s="25">
        <f ca="1">F_Udlaansgab[[#This Row],[Credit (kr. billion)]]/F_Udlaansgab[[#This Row],[GDP (kr. billion)]]*100</f>
        <v>116.99576384193267</v>
      </c>
      <c r="E23" s="25">
        <v>115.61384789080067</v>
      </c>
      <c r="F23" s="25">
        <f ca="1">F_Udlaansgab[[#This Row],[Credit-to-GDP (per cent of GDP)]]-F_Udlaansgab[[#This Row],[Trend]]</f>
        <v>1.3819159511320009</v>
      </c>
      <c r="G23" s="20">
        <f ca="1">2</f>
        <v>2</v>
      </c>
      <c r="H23" s="21"/>
    </row>
    <row r="24" spans="1:8" x14ac:dyDescent="0.25">
      <c r="A24" s="10">
        <v>27210</v>
      </c>
      <c r="B24" s="25">
        <v>228.51531534887999</v>
      </c>
      <c r="C24" s="25">
        <v>194.03297716183698</v>
      </c>
      <c r="D24" s="25">
        <f ca="1">F_Udlaansgab[[#This Row],[Credit (kr. billion)]]/F_Udlaansgab[[#This Row],[GDP (kr. billion)]]*100</f>
        <v>117.77138025268887</v>
      </c>
      <c r="E24" s="25">
        <v>116.4163780876578</v>
      </c>
      <c r="F24" s="25">
        <f ca="1">F_Udlaansgab[[#This Row],[Credit-to-GDP (per cent of GDP)]]-F_Udlaansgab[[#This Row],[Trend]]</f>
        <v>1.3550021650310669</v>
      </c>
      <c r="G24" s="20">
        <f ca="1">2</f>
        <v>2</v>
      </c>
      <c r="H24" s="21"/>
    </row>
    <row r="25" spans="1:8" x14ac:dyDescent="0.25">
      <c r="A25" s="10">
        <v>27302</v>
      </c>
      <c r="B25" s="25">
        <v>236.7835028256049</v>
      </c>
      <c r="C25" s="25">
        <v>199.50413069239713</v>
      </c>
      <c r="D25" s="25">
        <f ca="1">F_Udlaansgab[[#This Row],[Credit (kr. billion)]]/F_Udlaansgab[[#This Row],[GDP (kr. billion)]]*100</f>
        <v>118.68601517363393</v>
      </c>
      <c r="E25" s="25">
        <v>117.2189195507397</v>
      </c>
      <c r="F25" s="25">
        <f ca="1">F_Udlaansgab[[#This Row],[Credit-to-GDP (per cent of GDP)]]-F_Udlaansgab[[#This Row],[Trend]]</f>
        <v>1.4670956228942345</v>
      </c>
      <c r="G25" s="20">
        <f ca="1">2</f>
        <v>2</v>
      </c>
      <c r="H25" s="21"/>
    </row>
    <row r="26" spans="1:8" x14ac:dyDescent="0.25">
      <c r="A26" s="10">
        <v>27394</v>
      </c>
      <c r="B26" s="25">
        <v>244.86877932934561</v>
      </c>
      <c r="C26" s="25">
        <v>204.84055477123954</v>
      </c>
      <c r="D26" s="25">
        <f ca="1">F_Udlaansgab[[#This Row],[Credit (kr. billion)]]/F_Udlaansgab[[#This Row],[GDP (kr. billion)]]*100</f>
        <v>119.54116195536014</v>
      </c>
      <c r="E26" s="25">
        <v>118.02146481306445</v>
      </c>
      <c r="F26" s="25">
        <f ca="1">F_Udlaansgab[[#This Row],[Credit-to-GDP (per cent of GDP)]]-F_Udlaansgab[[#This Row],[Trend]]</f>
        <v>1.5196971422956835</v>
      </c>
      <c r="G26" s="20">
        <f ca="1">2</f>
        <v>2</v>
      </c>
      <c r="H26" s="21"/>
    </row>
    <row r="27" spans="1:8" x14ac:dyDescent="0.25">
      <c r="A27" s="10">
        <v>27484</v>
      </c>
      <c r="B27" s="25">
        <v>253.03224448002982</v>
      </c>
      <c r="C27" s="25">
        <v>210.37175861213385</v>
      </c>
      <c r="D27" s="25">
        <f ca="1">F_Udlaansgab[[#This Row],[Credit (kr. billion)]]/F_Udlaansgab[[#This Row],[GDP (kr. billion)]]*100</f>
        <v>120.27861826574824</v>
      </c>
      <c r="E27" s="25">
        <v>119.08243292829547</v>
      </c>
      <c r="F27" s="25">
        <f ca="1">F_Udlaansgab[[#This Row],[Credit-to-GDP (per cent of GDP)]]-F_Udlaansgab[[#This Row],[Trend]]</f>
        <v>1.1961853374527607</v>
      </c>
      <c r="G27" s="20">
        <f ca="1">2</f>
        <v>2</v>
      </c>
      <c r="H27" s="21"/>
    </row>
    <row r="28" spans="1:8" x14ac:dyDescent="0.25">
      <c r="A28" s="10">
        <v>27575</v>
      </c>
      <c r="B28" s="25">
        <v>261.19156330512038</v>
      </c>
      <c r="C28" s="25">
        <v>215.63391019992585</v>
      </c>
      <c r="D28" s="25">
        <f ca="1">F_Udlaansgab[[#This Row],[Credit (kr. billion)]]/F_Udlaansgab[[#This Row],[GDP (kr. billion)]]*100</f>
        <v>121.12731391039358</v>
      </c>
      <c r="E28" s="25">
        <v>120.11210537900786</v>
      </c>
      <c r="F28" s="25">
        <f ca="1">F_Udlaansgab[[#This Row],[Credit-to-GDP (per cent of GDP)]]-F_Udlaansgab[[#This Row],[Trend]]</f>
        <v>1.0152085313857242</v>
      </c>
      <c r="G28" s="20">
        <f ca="1">2</f>
        <v>2</v>
      </c>
      <c r="H28" s="21"/>
    </row>
    <row r="29" spans="1:8" x14ac:dyDescent="0.25">
      <c r="A29" s="10">
        <v>27667</v>
      </c>
      <c r="B29" s="25">
        <v>269.41683121693842</v>
      </c>
      <c r="C29" s="25">
        <v>221.52037628877855</v>
      </c>
      <c r="D29" s="25">
        <f ca="1">F_Udlaansgab[[#This Row],[Credit (kr. billion)]]/F_Udlaansgab[[#This Row],[GDP (kr. billion)]]*100</f>
        <v>121.62169265445858</v>
      </c>
      <c r="E29" s="25">
        <v>121.05814823190136</v>
      </c>
      <c r="F29" s="25">
        <f ca="1">F_Udlaansgab[[#This Row],[Credit-to-GDP (per cent of GDP)]]-F_Udlaansgab[[#This Row],[Trend]]</f>
        <v>0.56354442255722859</v>
      </c>
      <c r="G29" s="20">
        <f ca="1">2</f>
        <v>2</v>
      </c>
      <c r="H29" s="21"/>
    </row>
    <row r="30" spans="1:8" x14ac:dyDescent="0.25">
      <c r="A30" s="10">
        <v>27759</v>
      </c>
      <c r="B30" s="25">
        <v>277.77809243890516</v>
      </c>
      <c r="C30" s="25">
        <v>229.30892691680765</v>
      </c>
      <c r="D30" s="25">
        <f ca="1">F_Udlaansgab[[#This Row],[Credit (kr. billion)]]/F_Udlaansgab[[#This Row],[GDP (kr. billion)]]*100</f>
        <v>121.13706002369543</v>
      </c>
      <c r="E30" s="25">
        <v>121.78161231821366</v>
      </c>
      <c r="F30" s="25">
        <f ca="1">F_Udlaansgab[[#This Row],[Credit-to-GDP (per cent of GDP)]]-F_Udlaansgab[[#This Row],[Trend]]</f>
        <v>-0.6445522945182347</v>
      </c>
      <c r="G30" s="20">
        <f ca="1">2</f>
        <v>2</v>
      </c>
      <c r="H30" s="21"/>
    </row>
    <row r="31" spans="1:8" x14ac:dyDescent="0.25">
      <c r="A31" s="10">
        <v>27850</v>
      </c>
      <c r="B31" s="25">
        <v>286.30383868816904</v>
      </c>
      <c r="C31" s="25">
        <v>238.75142932838349</v>
      </c>
      <c r="D31" s="25">
        <f ca="1">F_Udlaansgab[[#This Row],[Credit (kr. billion)]]/F_Udlaansgab[[#This Row],[GDP (kr. billion)]]*100</f>
        <v>119.91712028428572</v>
      </c>
      <c r="E31" s="25">
        <v>122.20944169817555</v>
      </c>
      <c r="F31" s="25">
        <f ca="1">F_Udlaansgab[[#This Row],[Credit-to-GDP (per cent of GDP)]]-F_Udlaansgab[[#This Row],[Trend]]</f>
        <v>-2.2923214138898373</v>
      </c>
      <c r="G31" s="20">
        <f ca="1">2</f>
        <v>2</v>
      </c>
      <c r="H31" s="21"/>
    </row>
    <row r="32" spans="1:8" x14ac:dyDescent="0.25">
      <c r="A32" s="10">
        <v>27941</v>
      </c>
      <c r="B32" s="25">
        <v>294.94827247222128</v>
      </c>
      <c r="C32" s="25">
        <v>250.26347379789718</v>
      </c>
      <c r="D32" s="25">
        <f ca="1">F_Udlaansgab[[#This Row],[Credit (kr. billion)]]/F_Udlaansgab[[#This Row],[GDP (kr. billion)]]*100</f>
        <v>117.85510206351957</v>
      </c>
      <c r="E32" s="25">
        <v>122.2678634379706</v>
      </c>
      <c r="F32" s="25">
        <f ca="1">F_Udlaansgab[[#This Row],[Credit-to-GDP (per cent of GDP)]]-F_Udlaansgab[[#This Row],[Trend]]</f>
        <v>-4.412761374451037</v>
      </c>
      <c r="G32" s="20">
        <f ca="1">2</f>
        <v>2</v>
      </c>
      <c r="H32" s="21"/>
    </row>
    <row r="33" spans="1:8" x14ac:dyDescent="0.25">
      <c r="A33" s="10">
        <v>28033</v>
      </c>
      <c r="B33" s="25">
        <v>303.62413479614139</v>
      </c>
      <c r="C33" s="25">
        <v>258.3643157729411</v>
      </c>
      <c r="D33" s="25">
        <f ca="1">F_Udlaansgab[[#This Row],[Credit (kr. billion)]]/F_Udlaansgab[[#This Row],[GDP (kr. billion)]]*100</f>
        <v>117.51782899577204</v>
      </c>
      <c r="E33" s="25">
        <v>122.25842702228964</v>
      </c>
      <c r="F33" s="25">
        <f ca="1">F_Udlaansgab[[#This Row],[Credit-to-GDP (per cent of GDP)]]-F_Udlaansgab[[#This Row],[Trend]]</f>
        <v>-4.7405980265176026</v>
      </c>
      <c r="G33" s="20">
        <f ca="1">2</f>
        <v>2</v>
      </c>
      <c r="H33" s="21"/>
    </row>
    <row r="34" spans="1:8" x14ac:dyDescent="0.25">
      <c r="A34" s="10">
        <v>28125</v>
      </c>
      <c r="B34" s="25">
        <v>312.24398086597353</v>
      </c>
      <c r="C34" s="25">
        <v>266.11622234950494</v>
      </c>
      <c r="D34" s="25">
        <f ca="1">F_Udlaansgab[[#This Row],[Credit (kr. billion)]]/F_Udlaansgab[[#This Row],[GDP (kr. billion)]]*100</f>
        <v>117.33368905856723</v>
      </c>
      <c r="E34" s="25">
        <v>122.2129309676164</v>
      </c>
      <c r="F34" s="25">
        <f ca="1">F_Udlaansgab[[#This Row],[Credit-to-GDP (per cent of GDP)]]-F_Udlaansgab[[#This Row],[Trend]]</f>
        <v>-4.8792419090491705</v>
      </c>
      <c r="G34" s="20">
        <f ca="1">2</f>
        <v>2</v>
      </c>
      <c r="H34" s="21"/>
    </row>
    <row r="35" spans="1:8" x14ac:dyDescent="0.25">
      <c r="A35" s="10">
        <v>28215</v>
      </c>
      <c r="B35" s="25">
        <v>320.6585402180815</v>
      </c>
      <c r="C35" s="25">
        <v>271.65413103090486</v>
      </c>
      <c r="D35" s="25">
        <f ca="1">F_Udlaansgab[[#This Row],[Credit (kr. billion)]]/F_Udlaansgab[[#This Row],[GDP (kr. billion)]]*100</f>
        <v>118.03926522346964</v>
      </c>
      <c r="E35" s="25">
        <v>122.25428138535641</v>
      </c>
      <c r="F35" s="25">
        <f ca="1">F_Udlaansgab[[#This Row],[Credit-to-GDP (per cent of GDP)]]-F_Udlaansgab[[#This Row],[Trend]]</f>
        <v>-4.2150161618867656</v>
      </c>
      <c r="G35" s="20">
        <f ca="1">2</f>
        <v>2</v>
      </c>
      <c r="H35" s="21"/>
    </row>
    <row r="36" spans="1:8" x14ac:dyDescent="0.25">
      <c r="A36" s="10">
        <v>28306</v>
      </c>
      <c r="B36" s="25">
        <v>328.9311133180272</v>
      </c>
      <c r="C36" s="25">
        <v>276.42472009603495</v>
      </c>
      <c r="D36" s="25">
        <f ca="1">F_Udlaansgab[[#This Row],[Credit (kr. billion)]]/F_Udlaansgab[[#This Row],[GDP (kr. billion)]]*100</f>
        <v>118.99482550032087</v>
      </c>
      <c r="E36" s="25">
        <v>122.40238901875065</v>
      </c>
      <c r="F36" s="25">
        <f ca="1">F_Udlaansgab[[#This Row],[Credit-to-GDP (per cent of GDP)]]-F_Udlaansgab[[#This Row],[Trend]]</f>
        <v>-3.4075635184297823</v>
      </c>
      <c r="G36" s="20">
        <f ca="1">2</f>
        <v>2</v>
      </c>
      <c r="H36" s="21"/>
    </row>
    <row r="37" spans="1:8" x14ac:dyDescent="0.25">
      <c r="A37" s="10">
        <v>28398</v>
      </c>
      <c r="B37" s="25">
        <v>337.06275975734604</v>
      </c>
      <c r="C37" s="25">
        <v>286.57536327409639</v>
      </c>
      <c r="D37" s="25">
        <f ca="1">F_Udlaansgab[[#This Row],[Credit (kr. billion)]]/F_Udlaansgab[[#This Row],[GDP (kr. billion)]]*100</f>
        <v>117.61749366953109</v>
      </c>
      <c r="E37" s="25">
        <v>122.3545480070822</v>
      </c>
      <c r="F37" s="25">
        <f ca="1">F_Udlaansgab[[#This Row],[Credit-to-GDP (per cent of GDP)]]-F_Udlaansgab[[#This Row],[Trend]]</f>
        <v>-4.7370543375511147</v>
      </c>
      <c r="G37" s="20">
        <f ca="1">2</f>
        <v>2</v>
      </c>
      <c r="H37" s="21"/>
    </row>
    <row r="38" spans="1:8" x14ac:dyDescent="0.25">
      <c r="A38" s="10">
        <v>28490</v>
      </c>
      <c r="B38" s="25">
        <v>345.05481593047125</v>
      </c>
      <c r="C38" s="25">
        <v>295.54881831624544</v>
      </c>
      <c r="D38" s="25">
        <f ca="1">F_Udlaansgab[[#This Row],[Credit (kr. billion)]]/F_Udlaansgab[[#This Row],[GDP (kr. billion)]]*100</f>
        <v>116.7505313999439</v>
      </c>
      <c r="E38" s="25">
        <v>122.19861210741512</v>
      </c>
      <c r="F38" s="25">
        <f ca="1">F_Udlaansgab[[#This Row],[Credit-to-GDP (per cent of GDP)]]-F_Udlaansgab[[#This Row],[Trend]]</f>
        <v>-5.4480807074712203</v>
      </c>
      <c r="G38" s="20">
        <f ca="1">2</f>
        <v>2</v>
      </c>
      <c r="H38" s="21"/>
    </row>
    <row r="39" spans="1:8" x14ac:dyDescent="0.25">
      <c r="A39" s="10">
        <v>28580</v>
      </c>
      <c r="B39" s="25">
        <v>353.2649071052391</v>
      </c>
      <c r="C39" s="25">
        <v>304.09464863902349</v>
      </c>
      <c r="D39" s="25">
        <f ca="1">F_Udlaansgab[[#This Row],[Credit (kr. billion)]]/F_Udlaansgab[[#This Row],[GDP (kr. billion)]]*100</f>
        <v>116.16939288023556</v>
      </c>
      <c r="E39" s="25">
        <v>121.98234699878446</v>
      </c>
      <c r="F39" s="25">
        <f ca="1">F_Udlaansgab[[#This Row],[Credit-to-GDP (per cent of GDP)]]-F_Udlaansgab[[#This Row],[Trend]]</f>
        <v>-5.8129541185489018</v>
      </c>
      <c r="G39" s="20">
        <f ca="1">2</f>
        <v>2</v>
      </c>
      <c r="H39" s="21"/>
    </row>
    <row r="40" spans="1:8" x14ac:dyDescent="0.25">
      <c r="A40" s="10">
        <v>28671</v>
      </c>
      <c r="B40" s="25">
        <v>361.67314533814749</v>
      </c>
      <c r="C40" s="25">
        <v>313.59592930483632</v>
      </c>
      <c r="D40" s="25">
        <f ca="1">F_Udlaansgab[[#This Row],[Credit (kr. billion)]]/F_Udlaansgab[[#This Row],[GDP (kr. billion)]]*100</f>
        <v>115.33094391240549</v>
      </c>
      <c r="E40" s="25">
        <v>121.68457108698064</v>
      </c>
      <c r="F40" s="25">
        <f ca="1">F_Udlaansgab[[#This Row],[Credit-to-GDP (per cent of GDP)]]-F_Udlaansgab[[#This Row],[Trend]]</f>
        <v>-6.353627174575152</v>
      </c>
      <c r="G40" s="20">
        <f ca="1">2</f>
        <v>2</v>
      </c>
      <c r="H40" s="21"/>
    </row>
    <row r="41" spans="1:8" x14ac:dyDescent="0.25">
      <c r="A41" s="10">
        <v>28763</v>
      </c>
      <c r="B41" s="25">
        <v>370.61675817647716</v>
      </c>
      <c r="C41" s="25">
        <v>321.56437000134503</v>
      </c>
      <c r="D41" s="25">
        <f ca="1">F_Udlaansgab[[#This Row],[Credit (kr. billion)]]/F_Udlaansgab[[#This Row],[GDP (kr. billion)]]*100</f>
        <v>115.25429828401914</v>
      </c>
      <c r="E41" s="25">
        <v>121.39974018152407</v>
      </c>
      <c r="F41" s="25">
        <f ca="1">F_Udlaansgab[[#This Row],[Credit-to-GDP (per cent of GDP)]]-F_Udlaansgab[[#This Row],[Trend]]</f>
        <v>-6.1454418975049236</v>
      </c>
      <c r="G41" s="20">
        <f ca="1">2</f>
        <v>2</v>
      </c>
      <c r="H41" s="21"/>
    </row>
    <row r="42" spans="1:8" x14ac:dyDescent="0.25">
      <c r="A42" s="10">
        <v>28855</v>
      </c>
      <c r="B42" s="25">
        <v>380.43224134530374</v>
      </c>
      <c r="C42" s="25">
        <v>329.58310533769679</v>
      </c>
      <c r="D42" s="25">
        <f ca="1">F_Udlaansgab[[#This Row],[Credit (kr. billion)]]/F_Udlaansgab[[#This Row],[GDP (kr. billion)]]*100</f>
        <v>115.42831995453955</v>
      </c>
      <c r="E42" s="25">
        <v>121.15361639731445</v>
      </c>
      <c r="F42" s="25">
        <f ca="1">F_Udlaansgab[[#This Row],[Credit-to-GDP (per cent of GDP)]]-F_Udlaansgab[[#This Row],[Trend]]</f>
        <v>-5.7252964427749049</v>
      </c>
      <c r="G42" s="20">
        <f ca="1">2</f>
        <v>2</v>
      </c>
      <c r="H42" s="21"/>
    </row>
    <row r="43" spans="1:8" x14ac:dyDescent="0.25">
      <c r="A43" s="10">
        <v>28945</v>
      </c>
      <c r="B43" s="25">
        <v>390.91506824182136</v>
      </c>
      <c r="C43" s="25">
        <v>339.44022956334288</v>
      </c>
      <c r="D43" s="25">
        <f ca="1">F_Udlaansgab[[#This Row],[Credit (kr. billion)]]/F_Udlaansgab[[#This Row],[GDP (kr. billion)]]*100</f>
        <v>115.16462522568285</v>
      </c>
      <c r="E43" s="25">
        <v>120.89610930077235</v>
      </c>
      <c r="F43" s="25">
        <f ca="1">F_Udlaansgab[[#This Row],[Credit-to-GDP (per cent of GDP)]]-F_Udlaansgab[[#This Row],[Trend]]</f>
        <v>-5.7314840750894973</v>
      </c>
      <c r="G43" s="20">
        <f ca="1">2</f>
        <v>2</v>
      </c>
      <c r="H43" s="21"/>
    </row>
    <row r="44" spans="1:8" x14ac:dyDescent="0.25">
      <c r="A44" s="10">
        <v>29036</v>
      </c>
      <c r="B44" s="25">
        <v>401.86340397157556</v>
      </c>
      <c r="C44" s="25">
        <v>348.70639528205982</v>
      </c>
      <c r="D44" s="25">
        <f ca="1">F_Udlaansgab[[#This Row],[Credit (kr. billion)]]/F_Udlaansgab[[#This Row],[GDP (kr. billion)]]*100</f>
        <v>115.24405901604369</v>
      </c>
      <c r="E44" s="25">
        <v>120.66387024135673</v>
      </c>
      <c r="F44" s="25">
        <f ca="1">F_Udlaansgab[[#This Row],[Credit-to-GDP (per cent of GDP)]]-F_Udlaansgab[[#This Row],[Trend]]</f>
        <v>-5.4198112253130404</v>
      </c>
      <c r="G44" s="20">
        <f ca="1">2</f>
        <v>2</v>
      </c>
      <c r="H44" s="21"/>
    </row>
    <row r="45" spans="1:8" x14ac:dyDescent="0.25">
      <c r="A45" s="10">
        <v>29128</v>
      </c>
      <c r="B45" s="25">
        <v>412.533615883751</v>
      </c>
      <c r="C45" s="25">
        <v>356.73843246249135</v>
      </c>
      <c r="D45" s="25">
        <f ca="1">F_Udlaansgab[[#This Row],[Credit (kr. billion)]]/F_Udlaansgab[[#This Row],[GDP (kr. billion)]]*100</f>
        <v>115.64036233385819</v>
      </c>
      <c r="E45" s="25">
        <v>120.48601939838171</v>
      </c>
      <c r="F45" s="25">
        <f ca="1">F_Udlaansgab[[#This Row],[Credit-to-GDP (per cent of GDP)]]-F_Udlaansgab[[#This Row],[Trend]]</f>
        <v>-4.8456570645235217</v>
      </c>
      <c r="G45" s="20">
        <f ca="1">2</f>
        <v>2</v>
      </c>
      <c r="H45" s="21"/>
    </row>
    <row r="46" spans="1:8" x14ac:dyDescent="0.25">
      <c r="A46" s="10">
        <v>29220</v>
      </c>
      <c r="B46" s="25">
        <v>422.18266474828863</v>
      </c>
      <c r="C46" s="25">
        <v>367.29301621327852</v>
      </c>
      <c r="D46" s="25">
        <f ca="1">F_Udlaansgab[[#This Row],[Credit (kr. billion)]]/F_Udlaansgab[[#This Row],[GDP (kr. billion)]]*100</f>
        <v>114.94437577411954</v>
      </c>
      <c r="E46" s="25">
        <v>120.25027297968833</v>
      </c>
      <c r="F46" s="25">
        <f ca="1">F_Udlaansgab[[#This Row],[Credit-to-GDP (per cent of GDP)]]-F_Udlaansgab[[#This Row],[Trend]]</f>
        <v>-5.3058972055687974</v>
      </c>
      <c r="G46" s="20">
        <f ca="1">2</f>
        <v>2</v>
      </c>
      <c r="H46" s="21"/>
    </row>
    <row r="47" spans="1:8" x14ac:dyDescent="0.25">
      <c r="A47" s="10">
        <v>29311</v>
      </c>
      <c r="B47" s="25">
        <v>430.39963084729027</v>
      </c>
      <c r="C47" s="25">
        <v>377.52307723698812</v>
      </c>
      <c r="D47" s="25">
        <f ca="1">F_Udlaansgab[[#This Row],[Credit (kr. billion)]]/F_Udlaansgab[[#This Row],[GDP (kr. billion)]]*100</f>
        <v>114.00617784674105</v>
      </c>
      <c r="E47" s="25">
        <v>119.93968578638439</v>
      </c>
      <c r="F47" s="25">
        <f ca="1">F_Udlaansgab[[#This Row],[Credit-to-GDP (per cent of GDP)]]-F_Udlaansgab[[#This Row],[Trend]]</f>
        <v>-5.9335079396433343</v>
      </c>
      <c r="G47" s="20">
        <f ca="1">2</f>
        <v>2</v>
      </c>
      <c r="H47" s="21"/>
    </row>
    <row r="48" spans="1:8" x14ac:dyDescent="0.25">
      <c r="A48" s="10">
        <v>29402</v>
      </c>
      <c r="B48" s="25">
        <v>437.67571595145091</v>
      </c>
      <c r="C48" s="25">
        <v>385.56532682923483</v>
      </c>
      <c r="D48" s="25">
        <f ca="1">F_Udlaansgab[[#This Row],[Credit (kr. billion)]]/F_Udlaansgab[[#This Row],[GDP (kr. billion)]]*100</f>
        <v>113.51532036107996</v>
      </c>
      <c r="E48" s="25">
        <v>119.60380454874537</v>
      </c>
      <c r="F48" s="25">
        <f ca="1">F_Udlaansgab[[#This Row],[Credit-to-GDP (per cent of GDP)]]-F_Udlaansgab[[#This Row],[Trend]]</f>
        <v>-6.088484187665415</v>
      </c>
      <c r="G48" s="20">
        <f ca="1">2</f>
        <v>2</v>
      </c>
      <c r="H48" s="21"/>
    </row>
    <row r="49" spans="1:8" x14ac:dyDescent="0.25">
      <c r="A49" s="10">
        <v>29494</v>
      </c>
      <c r="B49" s="25">
        <v>444.83460535907284</v>
      </c>
      <c r="C49" s="25">
        <v>390.93128016021706</v>
      </c>
      <c r="D49" s="25">
        <f ca="1">F_Udlaansgab[[#This Row],[Credit (kr. billion)]]/F_Udlaansgab[[#This Row],[GDP (kr. billion)]]*100</f>
        <v>113.78844004930082</v>
      </c>
      <c r="E49" s="25">
        <v>119.31518406967562</v>
      </c>
      <c r="F49" s="25">
        <f ca="1">F_Udlaansgab[[#This Row],[Credit-to-GDP (per cent of GDP)]]-F_Udlaansgab[[#This Row],[Trend]]</f>
        <v>-5.5267440203748066</v>
      </c>
      <c r="G49" s="20">
        <f ca="1">2</f>
        <v>2</v>
      </c>
      <c r="H49" s="21"/>
    </row>
    <row r="50" spans="1:8" x14ac:dyDescent="0.25">
      <c r="A50" s="10">
        <v>29586</v>
      </c>
      <c r="B50" s="25">
        <v>452.70016637618119</v>
      </c>
      <c r="C50" s="25">
        <v>396.02517491184886</v>
      </c>
      <c r="D50" s="25">
        <f ca="1">F_Udlaansgab[[#This Row],[Credit (kr. billion)]]/F_Udlaansgab[[#This Row],[GDP (kr. billion)]]*100</f>
        <v>114.31095674080507</v>
      </c>
      <c r="E50" s="25">
        <v>119.09176752653126</v>
      </c>
      <c r="F50" s="25">
        <f ca="1">F_Udlaansgab[[#This Row],[Credit-to-GDP (per cent of GDP)]]-F_Udlaansgab[[#This Row],[Trend]]</f>
        <v>-4.7808107857261888</v>
      </c>
      <c r="G50" s="20">
        <f ca="1">2</f>
        <v>2</v>
      </c>
      <c r="H50" s="21"/>
    </row>
    <row r="51" spans="1:8" x14ac:dyDescent="0.25">
      <c r="A51" s="10">
        <v>29676</v>
      </c>
      <c r="B51" s="25">
        <v>461.99846395632107</v>
      </c>
      <c r="C51" s="25">
        <v>401.09208454653418</v>
      </c>
      <c r="D51" s="25">
        <f ca="1">F_Udlaansgab[[#This Row],[Credit (kr. billion)]]/F_Udlaansgab[[#This Row],[GDP (kr. billion)]]*100</f>
        <v>115.18513622093698</v>
      </c>
      <c r="E51" s="25">
        <v>118.9584433702364</v>
      </c>
      <c r="F51" s="25">
        <f ca="1">F_Udlaansgab[[#This Row],[Credit-to-GDP (per cent of GDP)]]-F_Udlaansgab[[#This Row],[Trend]]</f>
        <v>-3.7733071492994128</v>
      </c>
      <c r="G51" s="20">
        <f ca="1">2</f>
        <v>2</v>
      </c>
      <c r="H51" s="21"/>
    </row>
    <row r="52" spans="1:8" x14ac:dyDescent="0.25">
      <c r="A52" s="10">
        <v>29767</v>
      </c>
      <c r="B52" s="25">
        <v>476.71773618923959</v>
      </c>
      <c r="C52" s="25">
        <v>408.94756058267677</v>
      </c>
      <c r="D52" s="25">
        <f ca="1">F_Udlaansgab[[#This Row],[Credit (kr. billion)]]/F_Udlaansgab[[#This Row],[GDP (kr. billion)]]*100</f>
        <v>116.57184982592939</v>
      </c>
      <c r="E52" s="25">
        <v>118.95121618640914</v>
      </c>
      <c r="F52" s="25">
        <f ca="1">F_Udlaansgab[[#This Row],[Credit-to-GDP (per cent of GDP)]]-F_Udlaansgab[[#This Row],[Trend]]</f>
        <v>-2.3793663604797501</v>
      </c>
      <c r="G52" s="20">
        <f ca="1">2</f>
        <v>2</v>
      </c>
      <c r="H52" s="21"/>
    </row>
    <row r="53" spans="1:8" x14ac:dyDescent="0.25">
      <c r="A53" s="10">
        <v>29859</v>
      </c>
      <c r="B53" s="25">
        <v>483.74400387967592</v>
      </c>
      <c r="C53" s="25">
        <v>419.99546227413248</v>
      </c>
      <c r="D53" s="25">
        <f ca="1">F_Udlaansgab[[#This Row],[Credit (kr. billion)]]/F_Udlaansgab[[#This Row],[GDP (kr. billion)]]*100</f>
        <v>115.17838818075955</v>
      </c>
      <c r="E53" s="25">
        <v>118.82366138704549</v>
      </c>
      <c r="F53" s="25">
        <f ca="1">F_Udlaansgab[[#This Row],[Credit-to-GDP (per cent of GDP)]]-F_Udlaansgab[[#This Row],[Trend]]</f>
        <v>-3.6452732062859354</v>
      </c>
      <c r="G53" s="20">
        <f ca="1">2</f>
        <v>2</v>
      </c>
      <c r="H53" s="21"/>
    </row>
    <row r="54" spans="1:8" x14ac:dyDescent="0.25">
      <c r="A54" s="10">
        <v>29951</v>
      </c>
      <c r="B54" s="25">
        <v>490.88399588089516</v>
      </c>
      <c r="C54" s="25">
        <v>431.73393523882879</v>
      </c>
      <c r="D54" s="25">
        <f ca="1">F_Udlaansgab[[#This Row],[Credit (kr. billion)]]/F_Udlaansgab[[#This Row],[GDP (kr. billion)]]*100</f>
        <v>113.70058172734218</v>
      </c>
      <c r="E54" s="25">
        <v>118.57932453228479</v>
      </c>
      <c r="F54" s="25">
        <f ca="1">F_Udlaansgab[[#This Row],[Credit-to-GDP (per cent of GDP)]]-F_Udlaansgab[[#This Row],[Trend]]</f>
        <v>-4.878742804942604</v>
      </c>
      <c r="G54" s="20">
        <f ca="1">2</f>
        <v>2</v>
      </c>
      <c r="H54" s="21"/>
    </row>
    <row r="55" spans="1:8" x14ac:dyDescent="0.25">
      <c r="A55" s="10">
        <v>30041</v>
      </c>
      <c r="B55" s="25">
        <v>499.38476929530964</v>
      </c>
      <c r="C55" s="25">
        <v>444.67079560332093</v>
      </c>
      <c r="D55" s="25">
        <f ca="1">F_Udlaansgab[[#This Row],[Credit (kr. billion)]]/F_Udlaansgab[[#This Row],[GDP (kr. billion)]]*100</f>
        <v>112.30437758291588</v>
      </c>
      <c r="E55" s="25">
        <v>118.2348810418685</v>
      </c>
      <c r="F55" s="25">
        <f ca="1">F_Udlaansgab[[#This Row],[Credit-to-GDP (per cent of GDP)]]-F_Udlaansgab[[#This Row],[Trend]]</f>
        <v>-5.9305034589526286</v>
      </c>
      <c r="G55" s="20">
        <f ca="1">2</f>
        <v>2</v>
      </c>
      <c r="H55" s="21"/>
    </row>
    <row r="56" spans="1:8" x14ac:dyDescent="0.25">
      <c r="A56" s="10">
        <v>30132</v>
      </c>
      <c r="B56" s="25">
        <v>512.10534139197807</v>
      </c>
      <c r="C56" s="25">
        <v>460.24441417847078</v>
      </c>
      <c r="D56" s="25">
        <f ca="1">F_Udlaansgab[[#This Row],[Credit (kr. billion)]]/F_Udlaansgab[[#This Row],[GDP (kr. billion)]]*100</f>
        <v>111.26812745920627</v>
      </c>
      <c r="E56" s="25">
        <v>117.82761521248351</v>
      </c>
      <c r="F56" s="25">
        <f ca="1">F_Udlaansgab[[#This Row],[Credit-to-GDP (per cent of GDP)]]-F_Udlaansgab[[#This Row],[Trend]]</f>
        <v>-6.5594877532772387</v>
      </c>
      <c r="G56" s="20">
        <f ca="1">2</f>
        <v>2</v>
      </c>
      <c r="H56" s="21"/>
    </row>
    <row r="57" spans="1:8" x14ac:dyDescent="0.25">
      <c r="A57" s="10">
        <v>30224</v>
      </c>
      <c r="B57" s="25">
        <v>519.20720251080979</v>
      </c>
      <c r="C57" s="25">
        <v>476.3691039380725</v>
      </c>
      <c r="D57" s="25">
        <f ca="1">F_Udlaansgab[[#This Row],[Credit (kr. billion)]]/F_Udlaansgab[[#This Row],[GDP (kr. billion)]]*100</f>
        <v>108.99262740144169</v>
      </c>
      <c r="E57" s="25">
        <v>117.26490038831345</v>
      </c>
      <c r="F57" s="25">
        <f ca="1">F_Udlaansgab[[#This Row],[Credit-to-GDP (per cent of GDP)]]-F_Udlaansgab[[#This Row],[Trend]]</f>
        <v>-8.2722729868717551</v>
      </c>
      <c r="G57" s="20">
        <f ca="1">2</f>
        <v>2</v>
      </c>
      <c r="H57" s="21"/>
    </row>
    <row r="58" spans="1:8" x14ac:dyDescent="0.25">
      <c r="A58" s="10">
        <v>30316</v>
      </c>
      <c r="B58" s="25">
        <v>524.0478356105757</v>
      </c>
      <c r="C58" s="25">
        <v>491.63704662173507</v>
      </c>
      <c r="D58" s="25">
        <f ca="1">F_Udlaansgab[[#This Row],[Credit (kr. billion)]]/F_Udlaansgab[[#This Row],[GDP (kr. billion)]]*100</f>
        <v>106.59242203400865</v>
      </c>
      <c r="E58" s="25">
        <v>116.54947308118525</v>
      </c>
      <c r="F58" s="25">
        <f ca="1">F_Udlaansgab[[#This Row],[Credit-to-GDP (per cent of GDP)]]-F_Udlaansgab[[#This Row],[Trend]]</f>
        <v>-9.9570510471766056</v>
      </c>
      <c r="G58" s="20">
        <f ca="1">2</f>
        <v>2</v>
      </c>
      <c r="H58" s="21"/>
    </row>
    <row r="59" spans="1:8" x14ac:dyDescent="0.25">
      <c r="A59" s="10">
        <v>30406</v>
      </c>
      <c r="B59" s="25">
        <v>534.50882102477044</v>
      </c>
      <c r="C59" s="25">
        <v>506.112681399351</v>
      </c>
      <c r="D59" s="25">
        <f ca="1">F_Udlaansgab[[#This Row],[Credit (kr. billion)]]/F_Udlaansgab[[#This Row],[GDP (kr. billion)]]*100</f>
        <v>105.61063586608954</v>
      </c>
      <c r="E59" s="25">
        <v>115.80172378183393</v>
      </c>
      <c r="F59" s="25">
        <f ca="1">F_Udlaansgab[[#This Row],[Credit-to-GDP (per cent of GDP)]]-F_Udlaansgab[[#This Row],[Trend]]</f>
        <v>-10.19108791574439</v>
      </c>
      <c r="G59" s="20">
        <f ca="1">2</f>
        <v>2</v>
      </c>
      <c r="H59" s="21"/>
    </row>
    <row r="60" spans="1:8" x14ac:dyDescent="0.25">
      <c r="A60" s="10">
        <v>30497</v>
      </c>
      <c r="B60" s="25">
        <v>554.03179785547923</v>
      </c>
      <c r="C60" s="25">
        <v>519.51203604785383</v>
      </c>
      <c r="D60" s="25">
        <f ca="1">F_Udlaansgab[[#This Row],[Credit (kr. billion)]]/F_Udlaansgab[[#This Row],[GDP (kr. billion)]]*100</f>
        <v>106.6446510210296</v>
      </c>
      <c r="E60" s="25">
        <v>115.1760116439237</v>
      </c>
      <c r="F60" s="25">
        <f ca="1">F_Udlaansgab[[#This Row],[Credit-to-GDP (per cent of GDP)]]-F_Udlaansgab[[#This Row],[Trend]]</f>
        <v>-8.5313606228940984</v>
      </c>
      <c r="G60" s="20">
        <f ca="1">2</f>
        <v>2</v>
      </c>
      <c r="H60" s="21"/>
    </row>
    <row r="61" spans="1:8" x14ac:dyDescent="0.25">
      <c r="A61" s="10">
        <v>30589</v>
      </c>
      <c r="B61" s="25">
        <v>566.04925305228232</v>
      </c>
      <c r="C61" s="25">
        <v>529.55928681258752</v>
      </c>
      <c r="D61" s="25">
        <f ca="1">F_Udlaansgab[[#This Row],[Credit (kr. billion)]]/F_Udlaansgab[[#This Row],[GDP (kr. billion)]]*100</f>
        <v>106.89062908505062</v>
      </c>
      <c r="E61" s="25">
        <v>114.60486816908654</v>
      </c>
      <c r="F61" s="25">
        <f ca="1">F_Udlaansgab[[#This Row],[Credit-to-GDP (per cent of GDP)]]-F_Udlaansgab[[#This Row],[Trend]]</f>
        <v>-7.7142390840359241</v>
      </c>
      <c r="G61" s="20">
        <f ca="1">2</f>
        <v>2</v>
      </c>
      <c r="H61" s="21"/>
    </row>
    <row r="62" spans="1:8" x14ac:dyDescent="0.25">
      <c r="A62" s="10">
        <v>30681</v>
      </c>
      <c r="B62" s="25">
        <v>584.95068599998308</v>
      </c>
      <c r="C62" s="25">
        <v>542.80616148107674</v>
      </c>
      <c r="D62" s="25">
        <f ca="1">F_Udlaansgab[[#This Row],[Credit (kr. billion)]]/F_Udlaansgab[[#This Row],[GDP (kr. billion)]]*100</f>
        <v>107.76419420220151</v>
      </c>
      <c r="E62" s="25">
        <v>114.13032352401983</v>
      </c>
      <c r="F62" s="25">
        <f ca="1">F_Udlaansgab[[#This Row],[Credit-to-GDP (per cent of GDP)]]-F_Udlaansgab[[#This Row],[Trend]]</f>
        <v>-6.3661293218183204</v>
      </c>
      <c r="G62" s="20">
        <f ca="1">2</f>
        <v>2</v>
      </c>
      <c r="H62" s="21"/>
    </row>
    <row r="63" spans="1:8" x14ac:dyDescent="0.25">
      <c r="A63" s="10">
        <v>30772</v>
      </c>
      <c r="B63" s="25">
        <v>605.92676375593555</v>
      </c>
      <c r="C63" s="25">
        <v>556.54029728776311</v>
      </c>
      <c r="D63" s="25">
        <f ca="1">F_Udlaansgab[[#This Row],[Credit (kr. billion)]]/F_Udlaansgab[[#This Row],[GDP (kr. billion)]]*100</f>
        <v>108.87383478049153</v>
      </c>
      <c r="E63" s="25">
        <v>113.7626235969192</v>
      </c>
      <c r="F63" s="25">
        <f ca="1">F_Udlaansgab[[#This Row],[Credit-to-GDP (per cent of GDP)]]-F_Udlaansgab[[#This Row],[Trend]]</f>
        <v>-4.8887888164276632</v>
      </c>
      <c r="G63" s="20">
        <f ca="1">2</f>
        <v>2</v>
      </c>
      <c r="H63" s="21"/>
    </row>
    <row r="64" spans="1:8" x14ac:dyDescent="0.25">
      <c r="A64" s="10">
        <v>30863</v>
      </c>
      <c r="B64" s="25">
        <v>635.29539741117742</v>
      </c>
      <c r="C64" s="25">
        <v>570.19344423897201</v>
      </c>
      <c r="D64" s="25">
        <f ca="1">F_Udlaansgab[[#This Row],[Credit (kr. billion)]]/F_Udlaansgab[[#This Row],[GDP (kr. billion)]]*100</f>
        <v>111.41752046256792</v>
      </c>
      <c r="E64" s="25">
        <v>113.59656670616545</v>
      </c>
      <c r="F64" s="25">
        <f ca="1">F_Udlaansgab[[#This Row],[Credit-to-GDP (per cent of GDP)]]-F_Udlaansgab[[#This Row],[Trend]]</f>
        <v>-2.1790462435975257</v>
      </c>
      <c r="G64" s="20">
        <f ca="1">2</f>
        <v>2</v>
      </c>
      <c r="H64" s="21"/>
    </row>
    <row r="65" spans="1:8" x14ac:dyDescent="0.25">
      <c r="A65" s="10">
        <v>30955</v>
      </c>
      <c r="B65" s="25">
        <v>653.88762188824194</v>
      </c>
      <c r="C65" s="25">
        <v>585.40890301749062</v>
      </c>
      <c r="D65" s="25">
        <f ca="1">F_Udlaansgab[[#This Row],[Credit (kr. billion)]]/F_Udlaansgab[[#This Row],[GDP (kr. billion)]]*100</f>
        <v>111.69758753544363</v>
      </c>
      <c r="E65" s="25">
        <v>113.45932030576272</v>
      </c>
      <c r="F65" s="25">
        <f ca="1">F_Udlaansgab[[#This Row],[Credit-to-GDP (per cent of GDP)]]-F_Udlaansgab[[#This Row],[Trend]]</f>
        <v>-1.7617327703190853</v>
      </c>
      <c r="G65" s="20">
        <f ca="1">2</f>
        <v>2</v>
      </c>
      <c r="H65" s="21"/>
    </row>
    <row r="66" spans="1:8" x14ac:dyDescent="0.25">
      <c r="A66" s="10">
        <v>31047</v>
      </c>
      <c r="B66" s="25">
        <v>679.41389241237493</v>
      </c>
      <c r="C66" s="25">
        <v>598.56592895099573</v>
      </c>
      <c r="D66" s="25">
        <f ca="1">F_Udlaansgab[[#This Row],[Credit (kr. billion)]]/F_Udlaansgab[[#This Row],[GDP (kr. billion)]]*100</f>
        <v>113.50694377193631</v>
      </c>
      <c r="E66" s="25">
        <v>113.45522917459927</v>
      </c>
      <c r="F66" s="25">
        <f ca="1">F_Udlaansgab[[#This Row],[Credit-to-GDP (per cent of GDP)]]-F_Udlaansgab[[#This Row],[Trend]]</f>
        <v>5.1714597337038981E-2</v>
      </c>
      <c r="G66" s="20">
        <f ca="1">2</f>
        <v>2</v>
      </c>
      <c r="H66" s="21"/>
    </row>
    <row r="67" spans="1:8" x14ac:dyDescent="0.25">
      <c r="A67" s="10">
        <v>31137</v>
      </c>
      <c r="B67" s="25">
        <v>701.80951422430769</v>
      </c>
      <c r="C67" s="25">
        <v>609.65232285706202</v>
      </c>
      <c r="D67" s="25">
        <f ca="1">F_Udlaansgab[[#This Row],[Credit (kr. billion)]]/F_Udlaansgab[[#This Row],[GDP (kr. billion)]]*100</f>
        <v>115.11635204395878</v>
      </c>
      <c r="E67" s="25">
        <v>113.56196090534986</v>
      </c>
      <c r="F67" s="25">
        <f ca="1">F_Udlaansgab[[#This Row],[Credit-to-GDP (per cent of GDP)]]-F_Udlaansgab[[#This Row],[Trend]]</f>
        <v>1.5543911386089206</v>
      </c>
      <c r="G67" s="20">
        <f ca="1">2</f>
        <v>2</v>
      </c>
      <c r="H67" s="21"/>
    </row>
    <row r="68" spans="1:8" x14ac:dyDescent="0.25">
      <c r="A68" s="10">
        <v>31228</v>
      </c>
      <c r="B68" s="25">
        <v>733.85433504069726</v>
      </c>
      <c r="C68" s="25">
        <v>621.58715309211334</v>
      </c>
      <c r="D68" s="25">
        <f ca="1">F_Udlaansgab[[#This Row],[Credit (kr. billion)]]/F_Udlaansgab[[#This Row],[GDP (kr. billion)]]*100</f>
        <v>118.06137424013765</v>
      </c>
      <c r="E68" s="25">
        <v>113.86314139424314</v>
      </c>
      <c r="F68" s="25">
        <f ca="1">F_Udlaansgab[[#This Row],[Credit-to-GDP (per cent of GDP)]]-F_Udlaansgab[[#This Row],[Trend]]</f>
        <v>4.1982328458945091</v>
      </c>
      <c r="G68" s="20">
        <f ca="1">2</f>
        <v>2</v>
      </c>
      <c r="H68" s="21"/>
    </row>
    <row r="69" spans="1:8" x14ac:dyDescent="0.25">
      <c r="A69" s="10">
        <v>31320</v>
      </c>
      <c r="B69" s="25">
        <v>753.91642016465437</v>
      </c>
      <c r="C69" s="25">
        <v>634.89372365788802</v>
      </c>
      <c r="D69" s="25">
        <f ca="1">F_Udlaansgab[[#This Row],[Credit (kr. billion)]]/F_Udlaansgab[[#This Row],[GDP (kr. billion)]]*100</f>
        <v>118.74686929034782</v>
      </c>
      <c r="E69" s="25">
        <v>114.19509064845285</v>
      </c>
      <c r="F69" s="25">
        <f ca="1">F_Udlaansgab[[#This Row],[Credit-to-GDP (per cent of GDP)]]-F_Udlaansgab[[#This Row],[Trend]]</f>
        <v>4.5517786418949697</v>
      </c>
      <c r="G69" s="20">
        <f ca="1">2</f>
        <v>2</v>
      </c>
      <c r="H69" s="21"/>
    </row>
    <row r="70" spans="1:8" x14ac:dyDescent="0.25">
      <c r="A70" s="10">
        <v>31412</v>
      </c>
      <c r="B70" s="25">
        <v>827.29151459595346</v>
      </c>
      <c r="C70" s="25">
        <v>651.16691512943248</v>
      </c>
      <c r="D70" s="25">
        <f ca="1">F_Udlaansgab[[#This Row],[Credit (kr. billion)]]/F_Udlaansgab[[#This Row],[GDP (kr. billion)]]*100</f>
        <v>127.04753502894303</v>
      </c>
      <c r="E70" s="25">
        <v>115.06157299819183</v>
      </c>
      <c r="F70" s="25">
        <f ca="1">F_Udlaansgab[[#This Row],[Credit-to-GDP (per cent of GDP)]]-F_Udlaansgab[[#This Row],[Trend]]</f>
        <v>11.985962030751196</v>
      </c>
      <c r="G70" s="20">
        <f ca="1">2</f>
        <v>2</v>
      </c>
      <c r="H70" s="21"/>
    </row>
    <row r="71" spans="1:8" x14ac:dyDescent="0.25">
      <c r="A71" s="10">
        <v>31502</v>
      </c>
      <c r="B71" s="25">
        <v>863.76838103382624</v>
      </c>
      <c r="C71" s="25">
        <v>668.54839469430476</v>
      </c>
      <c r="D71" s="25">
        <f ca="1">F_Udlaansgab[[#This Row],[Credit (kr. billion)]]/F_Udlaansgab[[#This Row],[GDP (kr. billion)]]*100</f>
        <v>129.20057663571032</v>
      </c>
      <c r="E71" s="25">
        <v>116.02691534751828</v>
      </c>
      <c r="F71" s="25">
        <f ca="1">F_Udlaansgab[[#This Row],[Credit-to-GDP (per cent of GDP)]]-F_Udlaansgab[[#This Row],[Trend]]</f>
        <v>13.173661288192037</v>
      </c>
      <c r="G71" s="20">
        <f ca="1">2</f>
        <v>2</v>
      </c>
      <c r="H71" s="21"/>
    </row>
    <row r="72" spans="1:8" x14ac:dyDescent="0.25">
      <c r="A72" s="10">
        <v>31593</v>
      </c>
      <c r="B72" s="25">
        <v>916.25446030182161</v>
      </c>
      <c r="C72" s="25">
        <v>686.1721277146911</v>
      </c>
      <c r="D72" s="25">
        <f ca="1">F_Udlaansgab[[#This Row],[Credit (kr. billion)]]/F_Udlaansgab[[#This Row],[GDP (kr. billion)]]*100</f>
        <v>133.53128512424774</v>
      </c>
      <c r="E72" s="25">
        <v>117.22704452851507</v>
      </c>
      <c r="F72" s="25">
        <f ca="1">F_Udlaansgab[[#This Row],[Credit-to-GDP (per cent of GDP)]]-F_Udlaansgab[[#This Row],[Trend]]</f>
        <v>16.304240595732679</v>
      </c>
      <c r="G72" s="20">
        <f ca="1">2</f>
        <v>2</v>
      </c>
      <c r="H72" s="21"/>
    </row>
    <row r="73" spans="1:8" x14ac:dyDescent="0.25">
      <c r="A73" s="10">
        <v>31685</v>
      </c>
      <c r="B73" s="25">
        <v>941.43926413531017</v>
      </c>
      <c r="C73" s="25">
        <v>696.49065723115791</v>
      </c>
      <c r="D73" s="25">
        <f ca="1">F_Udlaansgab[[#This Row],[Credit (kr. billion)]]/F_Udlaansgab[[#This Row],[GDP (kr. billion)]]*100</f>
        <v>135.16897238477335</v>
      </c>
      <c r="E73" s="25">
        <v>118.47501596168443</v>
      </c>
      <c r="F73" s="25">
        <f ca="1">F_Udlaansgab[[#This Row],[Credit-to-GDP (per cent of GDP)]]-F_Udlaansgab[[#This Row],[Trend]]</f>
        <v>16.69395642308892</v>
      </c>
      <c r="G73" s="20">
        <f ca="1">2</f>
        <v>2</v>
      </c>
      <c r="H73" s="21"/>
    </row>
    <row r="74" spans="1:8" x14ac:dyDescent="0.25">
      <c r="A74" s="10">
        <v>31777</v>
      </c>
      <c r="B74" s="25">
        <v>990.49169667799106</v>
      </c>
      <c r="C74" s="25">
        <v>706.11715640175566</v>
      </c>
      <c r="D74" s="25">
        <f ca="1">F_Udlaansgab[[#This Row],[Credit (kr. billion)]]/F_Udlaansgab[[#This Row],[GDP (kr. billion)]]*100</f>
        <v>140.27299686717092</v>
      </c>
      <c r="E74" s="25">
        <v>119.98948802537852</v>
      </c>
      <c r="F74" s="25">
        <f ca="1">F_Udlaansgab[[#This Row],[Credit-to-GDP (per cent of GDP)]]-F_Udlaansgab[[#This Row],[Trend]]</f>
        <v>20.283508841792397</v>
      </c>
      <c r="G74" s="20">
        <f ca="1">2</f>
        <v>2</v>
      </c>
      <c r="H74" s="21"/>
    </row>
    <row r="75" spans="1:8" x14ac:dyDescent="0.25">
      <c r="A75" s="10">
        <v>31867</v>
      </c>
      <c r="B75" s="25">
        <v>1000.1407757530964</v>
      </c>
      <c r="C75" s="25">
        <v>710.96424112028058</v>
      </c>
      <c r="D75" s="25">
        <f ca="1">F_Udlaansgab[[#This Row],[Credit (kr. billion)]]/F_Udlaansgab[[#This Row],[GDP (kr. billion)]]*100</f>
        <v>140.67385079412077</v>
      </c>
      <c r="E75" s="25">
        <v>121.45814675927345</v>
      </c>
      <c r="F75" s="25">
        <f ca="1">F_Udlaansgab[[#This Row],[Credit-to-GDP (per cent of GDP)]]-F_Udlaansgab[[#This Row],[Trend]]</f>
        <v>19.21570403484732</v>
      </c>
      <c r="G75" s="20">
        <f ca="1">2</f>
        <v>2</v>
      </c>
      <c r="H75" s="21"/>
    </row>
    <row r="76" spans="1:8" x14ac:dyDescent="0.25">
      <c r="A76" s="10">
        <v>31958</v>
      </c>
      <c r="B76" s="25">
        <v>1037.2055542589515</v>
      </c>
      <c r="C76" s="25">
        <v>721.85313944114887</v>
      </c>
      <c r="D76" s="25">
        <f ca="1">F_Udlaansgab[[#This Row],[Credit (kr. billion)]]/F_Udlaansgab[[#This Row],[GDP (kr. billion)]]*100</f>
        <v>143.68650596462672</v>
      </c>
      <c r="E76" s="25">
        <v>123.04727237227048</v>
      </c>
      <c r="F76" s="25">
        <f ca="1">F_Udlaansgab[[#This Row],[Credit-to-GDP (per cent of GDP)]]-F_Udlaansgab[[#This Row],[Trend]]</f>
        <v>20.639233592356234</v>
      </c>
      <c r="G76" s="20">
        <f ca="1">2</f>
        <v>2</v>
      </c>
      <c r="H76" s="21"/>
    </row>
    <row r="77" spans="1:8" x14ac:dyDescent="0.25">
      <c r="A77" s="10">
        <v>32050</v>
      </c>
      <c r="B77" s="25">
        <v>1059.3866452287755</v>
      </c>
      <c r="C77" s="25">
        <v>729.61886634515372</v>
      </c>
      <c r="D77" s="25">
        <f ca="1">F_Udlaansgab[[#This Row],[Credit (kr. billion)]]/F_Udlaansgab[[#This Row],[GDP (kr. billion)]]*100</f>
        <v>145.19726587327878</v>
      </c>
      <c r="E77" s="25">
        <v>124.65694412770546</v>
      </c>
      <c r="F77" s="25">
        <f ca="1">F_Udlaansgab[[#This Row],[Credit-to-GDP (per cent of GDP)]]-F_Udlaansgab[[#This Row],[Trend]]</f>
        <v>20.540321745573323</v>
      </c>
      <c r="G77" s="20">
        <f ca="1">2</f>
        <v>2</v>
      </c>
      <c r="H77" s="21"/>
    </row>
    <row r="78" spans="1:8" x14ac:dyDescent="0.25">
      <c r="A78" s="10">
        <v>32142</v>
      </c>
      <c r="B78" s="25">
        <v>1113.5479244329013</v>
      </c>
      <c r="C78" s="25">
        <v>741.51589590099843</v>
      </c>
      <c r="D78" s="25">
        <f ca="1">F_Udlaansgab[[#This Row],[Credit (kr. billion)]]/F_Udlaansgab[[#This Row],[GDP (kr. billion)]]*100</f>
        <v>150.17182107469935</v>
      </c>
      <c r="E78" s="25">
        <v>126.50003635660372</v>
      </c>
      <c r="F78" s="25">
        <f ca="1">F_Udlaansgab[[#This Row],[Credit-to-GDP (per cent of GDP)]]-F_Udlaansgab[[#This Row],[Trend]]</f>
        <v>23.671784718095637</v>
      </c>
      <c r="G78" s="20">
        <f ca="1">2</f>
        <v>2</v>
      </c>
      <c r="H78" s="21"/>
    </row>
    <row r="79" spans="1:8" x14ac:dyDescent="0.25">
      <c r="A79" s="10">
        <v>32233</v>
      </c>
      <c r="B79" s="25">
        <v>1123.3888631270552</v>
      </c>
      <c r="C79" s="25">
        <v>754.11372281270587</v>
      </c>
      <c r="D79" s="25">
        <f ca="1">F_Udlaansgab[[#This Row],[Credit (kr. billion)]]/F_Udlaansgab[[#This Row],[GDP (kr. billion)]]*100</f>
        <v>148.96809713752731</v>
      </c>
      <c r="E79" s="25">
        <v>128.18574929583167</v>
      </c>
      <c r="F79" s="25">
        <f ca="1">F_Udlaansgab[[#This Row],[Credit-to-GDP (per cent of GDP)]]-F_Udlaansgab[[#This Row],[Trend]]</f>
        <v>20.782347841695639</v>
      </c>
      <c r="G79" s="20">
        <f ca="1">2</f>
        <v>2</v>
      </c>
      <c r="H79" s="21"/>
    </row>
    <row r="80" spans="1:8" x14ac:dyDescent="0.25">
      <c r="A80" s="10">
        <v>32324</v>
      </c>
      <c r="B80" s="25">
        <v>1147.1115931561824</v>
      </c>
      <c r="C80" s="25">
        <v>760.3442689107427</v>
      </c>
      <c r="D80" s="25">
        <f ca="1">F_Udlaansgab[[#This Row],[Credit (kr. billion)]]/F_Udlaansgab[[#This Row],[GDP (kr. billion)]]*100</f>
        <v>150.86739521289698</v>
      </c>
      <c r="E80" s="25">
        <v>129.91057765025153</v>
      </c>
      <c r="F80" s="25">
        <f ca="1">F_Udlaansgab[[#This Row],[Credit-to-GDP (per cent of GDP)]]-F_Udlaansgab[[#This Row],[Trend]]</f>
        <v>20.956817562645455</v>
      </c>
      <c r="G80" s="20">
        <f ca="1">2</f>
        <v>2</v>
      </c>
      <c r="H80" s="21"/>
    </row>
    <row r="81" spans="1:8" x14ac:dyDescent="0.25">
      <c r="A81" s="10">
        <v>32416</v>
      </c>
      <c r="B81" s="25">
        <v>1168.4676389326619</v>
      </c>
      <c r="C81" s="25">
        <v>768.23718878259331</v>
      </c>
      <c r="D81" s="25">
        <f ca="1">F_Udlaansgab[[#This Row],[Credit (kr. billion)]]/F_Udlaansgab[[#This Row],[GDP (kr. billion)]]*100</f>
        <v>152.09725017143521</v>
      </c>
      <c r="E81" s="25">
        <v>131.63195611738476</v>
      </c>
      <c r="F81" s="25">
        <f ca="1">F_Udlaansgab[[#This Row],[Credit-to-GDP (per cent of GDP)]]-F_Udlaansgab[[#This Row],[Trend]]</f>
        <v>20.465294054050446</v>
      </c>
      <c r="G81" s="20">
        <f ca="1">2</f>
        <v>2</v>
      </c>
      <c r="H81" s="21"/>
    </row>
    <row r="82" spans="1:8" x14ac:dyDescent="0.25">
      <c r="A82" s="10">
        <v>32508</v>
      </c>
      <c r="B82" s="25">
        <v>1214.9743258151548</v>
      </c>
      <c r="C82" s="25">
        <v>775.65023794075751</v>
      </c>
      <c r="D82" s="25">
        <f ca="1">F_Udlaansgab[[#This Row],[Credit (kr. billion)]]/F_Udlaansgab[[#This Row],[GDP (kr. billion)]]*100</f>
        <v>156.63945762986432</v>
      </c>
      <c r="E82" s="25">
        <v>133.54899173466345</v>
      </c>
      <c r="F82" s="25">
        <f ca="1">F_Udlaansgab[[#This Row],[Credit-to-GDP (per cent of GDP)]]-F_Udlaansgab[[#This Row],[Trend]]</f>
        <v>23.090465895200879</v>
      </c>
      <c r="G82" s="20">
        <f ca="1">2</f>
        <v>2</v>
      </c>
      <c r="H82" s="21"/>
    </row>
    <row r="83" spans="1:8" x14ac:dyDescent="0.25">
      <c r="A83" s="10">
        <v>32598</v>
      </c>
      <c r="B83" s="25">
        <v>1219.8546857726606</v>
      </c>
      <c r="C83" s="25">
        <v>787.51496244806651</v>
      </c>
      <c r="D83" s="25">
        <f ca="1">F_Udlaansgab[[#This Row],[Credit (kr. billion)]]/F_Udlaansgab[[#This Row],[GDP (kr. billion)]]*100</f>
        <v>154.89923924500738</v>
      </c>
      <c r="E83" s="25">
        <v>135.27707430734179</v>
      </c>
      <c r="F83" s="25">
        <f ca="1">F_Udlaansgab[[#This Row],[Credit-to-GDP (per cent of GDP)]]-F_Udlaansgab[[#This Row],[Trend]]</f>
        <v>19.622164937665588</v>
      </c>
      <c r="G83" s="20">
        <f ca="1">2</f>
        <v>2</v>
      </c>
      <c r="H83" s="21"/>
    </row>
    <row r="84" spans="1:8" x14ac:dyDescent="0.25">
      <c r="A84" s="10">
        <v>32689</v>
      </c>
      <c r="B84" s="25">
        <v>1242.9590858022839</v>
      </c>
      <c r="C84" s="25">
        <v>798.14314778349751</v>
      </c>
      <c r="D84" s="25">
        <f ca="1">F_Udlaansgab[[#This Row],[Credit (kr. billion)]]/F_Udlaansgab[[#This Row],[GDP (kr. billion)]]*100</f>
        <v>155.73134834948758</v>
      </c>
      <c r="E84" s="25">
        <v>136.97725255860081</v>
      </c>
      <c r="F84" s="25">
        <f ca="1">F_Udlaansgab[[#This Row],[Credit-to-GDP (per cent of GDP)]]-F_Udlaansgab[[#This Row],[Trend]]</f>
        <v>18.754095790886765</v>
      </c>
      <c r="G84" s="20">
        <f ca="1">2</f>
        <v>2</v>
      </c>
      <c r="H84" s="21"/>
    </row>
    <row r="85" spans="1:8" x14ac:dyDescent="0.25">
      <c r="A85" s="10">
        <v>32781</v>
      </c>
      <c r="B85" s="25">
        <v>1253.8105461226121</v>
      </c>
      <c r="C85" s="25">
        <v>808.62267762947363</v>
      </c>
      <c r="D85" s="25">
        <f ca="1">F_Udlaansgab[[#This Row],[Credit (kr. billion)]]/F_Udlaansgab[[#This Row],[GDP (kr. billion)]]*100</f>
        <v>155.0550807946957</v>
      </c>
      <c r="E85" s="25">
        <v>138.5613881695111</v>
      </c>
      <c r="F85" s="25">
        <f ca="1">F_Udlaansgab[[#This Row],[Credit-to-GDP (per cent of GDP)]]-F_Udlaansgab[[#This Row],[Trend]]</f>
        <v>16.493692625184593</v>
      </c>
      <c r="G85" s="20">
        <f ca="1">2</f>
        <v>2</v>
      </c>
      <c r="H85" s="21"/>
    </row>
    <row r="86" spans="1:8" x14ac:dyDescent="0.25">
      <c r="A86" s="10">
        <v>32873</v>
      </c>
      <c r="B86" s="25">
        <v>1296.3752254278302</v>
      </c>
      <c r="C86" s="25">
        <v>817.46633614093264</v>
      </c>
      <c r="D86" s="25">
        <f ca="1">F_Udlaansgab[[#This Row],[Credit (kr. billion)]]/F_Udlaansgab[[#This Row],[GDP (kr. billion)]]*100</f>
        <v>158.58453958455519</v>
      </c>
      <c r="E86" s="25">
        <v>140.28145394949371</v>
      </c>
      <c r="F86" s="25">
        <f ca="1">F_Udlaansgab[[#This Row],[Credit-to-GDP (per cent of GDP)]]-F_Udlaansgab[[#This Row],[Trend]]</f>
        <v>18.303085635061478</v>
      </c>
      <c r="G86" s="20">
        <f ca="1">2</f>
        <v>2</v>
      </c>
      <c r="H86" s="21"/>
    </row>
    <row r="87" spans="1:8" x14ac:dyDescent="0.25">
      <c r="A87" s="10">
        <v>32963</v>
      </c>
      <c r="B87" s="25">
        <v>1310.6115789043579</v>
      </c>
      <c r="C87" s="25">
        <v>826.6854707013083</v>
      </c>
      <c r="D87" s="25">
        <f ca="1">F_Udlaansgab[[#This Row],[Credit (kr. billion)]]/F_Udlaansgab[[#This Row],[GDP (kr. billion)]]*100</f>
        <v>158.53811701716697</v>
      </c>
      <c r="E87" s="25">
        <v>141.92231642122957</v>
      </c>
      <c r="F87" s="25">
        <f ca="1">F_Udlaansgab[[#This Row],[Credit-to-GDP (per cent of GDP)]]-F_Udlaansgab[[#This Row],[Trend]]</f>
        <v>16.615800595937401</v>
      </c>
      <c r="G87" s="20">
        <f ca="1">2</f>
        <v>2</v>
      </c>
      <c r="H87" s="21"/>
    </row>
    <row r="88" spans="1:8" x14ac:dyDescent="0.25">
      <c r="A88" s="10">
        <v>33054</v>
      </c>
      <c r="B88" s="25">
        <v>1316.2333667016042</v>
      </c>
      <c r="C88" s="25">
        <v>836.717860540267</v>
      </c>
      <c r="D88" s="25">
        <f ca="1">F_Udlaansgab[[#This Row],[Credit (kr. billion)]]/F_Udlaansgab[[#This Row],[GDP (kr. billion)]]*100</f>
        <v>157.30910367465026</v>
      </c>
      <c r="E88" s="25">
        <v>143.41815007797777</v>
      </c>
      <c r="F88" s="25">
        <f ca="1">F_Udlaansgab[[#This Row],[Credit-to-GDP (per cent of GDP)]]-F_Udlaansgab[[#This Row],[Trend]]</f>
        <v>13.890953596672489</v>
      </c>
      <c r="G88" s="20">
        <f ca="1">2</f>
        <v>2</v>
      </c>
      <c r="H88" s="21"/>
    </row>
    <row r="89" spans="1:8" x14ac:dyDescent="0.25">
      <c r="A89" s="10">
        <v>33146</v>
      </c>
      <c r="B89" s="25">
        <v>1328.3371848877389</v>
      </c>
      <c r="C89" s="25">
        <v>847.89319739264363</v>
      </c>
      <c r="D89" s="25">
        <f ca="1">F_Udlaansgab[[#This Row],[Credit (kr. billion)]]/F_Udlaansgab[[#This Row],[GDP (kr. billion)]]*100</f>
        <v>156.66326713936479</v>
      </c>
      <c r="E89" s="25">
        <v>144.80840796525709</v>
      </c>
      <c r="F89" s="25">
        <f ca="1">F_Udlaansgab[[#This Row],[Credit-to-GDP (per cent of GDP)]]-F_Udlaansgab[[#This Row],[Trend]]</f>
        <v>11.854859174107702</v>
      </c>
      <c r="G89" s="20">
        <f ca="1">2</f>
        <v>2</v>
      </c>
      <c r="H89" s="21"/>
    </row>
    <row r="90" spans="1:8" x14ac:dyDescent="0.25">
      <c r="A90" s="10">
        <v>33238</v>
      </c>
      <c r="B90" s="25">
        <v>1347.4079500295697</v>
      </c>
      <c r="C90" s="25">
        <v>855.59999999999991</v>
      </c>
      <c r="D90" s="25">
        <f ca="1">F_Udlaansgab[[#This Row],[Credit (kr. billion)]]/F_Udlaansgab[[#This Row],[GDP (kr. billion)]]*100</f>
        <v>157.48106007825734</v>
      </c>
      <c r="E90" s="25">
        <v>146.18156140110273</v>
      </c>
      <c r="F90" s="25">
        <f ca="1">F_Udlaansgab[[#This Row],[Credit-to-GDP (per cent of GDP)]]-F_Udlaansgab[[#This Row],[Trend]]</f>
        <v>11.299498677154617</v>
      </c>
      <c r="G90" s="20">
        <f ca="1">2</f>
        <v>2</v>
      </c>
      <c r="H90" s="21"/>
    </row>
    <row r="91" spans="1:8" x14ac:dyDescent="0.25">
      <c r="A91" s="10">
        <v>33328</v>
      </c>
      <c r="B91" s="25">
        <v>1377.7075161995022</v>
      </c>
      <c r="C91" s="25">
        <v>865.60000000000014</v>
      </c>
      <c r="D91" s="25">
        <f ca="1">F_Udlaansgab[[#This Row],[Credit (kr. billion)]]/F_Udlaansgab[[#This Row],[GDP (kr. billion)]]*100</f>
        <v>159.16214373838977</v>
      </c>
      <c r="E91" s="25">
        <v>147.58770434092517</v>
      </c>
      <c r="F91" s="25">
        <f ca="1">F_Udlaansgab[[#This Row],[Credit-to-GDP (per cent of GDP)]]-F_Udlaansgab[[#This Row],[Trend]]</f>
        <v>11.574439397464602</v>
      </c>
      <c r="G91" s="20">
        <f ca="1">2</f>
        <v>2</v>
      </c>
      <c r="H91" s="21"/>
    </row>
    <row r="92" spans="1:8" x14ac:dyDescent="0.25">
      <c r="A92" s="10">
        <v>33419</v>
      </c>
      <c r="B92" s="25">
        <v>1398.5051889023816</v>
      </c>
      <c r="C92" s="25">
        <v>873.6</v>
      </c>
      <c r="D92" s="25">
        <f ca="1">F_Udlaansgab[[#This Row],[Credit (kr. billion)]]/F_Udlaansgab[[#This Row],[GDP (kr. billion)]]*100</f>
        <v>160.08530092747043</v>
      </c>
      <c r="E92" s="25">
        <v>148.98194337508542</v>
      </c>
      <c r="F92" s="25">
        <f ca="1">F_Udlaansgab[[#This Row],[Credit-to-GDP (per cent of GDP)]]-F_Udlaansgab[[#This Row],[Trend]]</f>
        <v>11.103357552385006</v>
      </c>
      <c r="G92" s="20">
        <f ca="1">2</f>
        <v>2</v>
      </c>
      <c r="H92" s="21"/>
    </row>
    <row r="93" spans="1:8" x14ac:dyDescent="0.25">
      <c r="A93" s="10">
        <v>33511</v>
      </c>
      <c r="B93" s="25">
        <v>1384.1960463178762</v>
      </c>
      <c r="C93" s="25">
        <v>883.7</v>
      </c>
      <c r="D93" s="25">
        <f ca="1">F_Udlaansgab[[#This Row],[Credit (kr. billion)]]/F_Udlaansgab[[#This Row],[GDP (kr. billion)]]*100</f>
        <v>156.63642031434605</v>
      </c>
      <c r="E93" s="25">
        <v>150.11497840587998</v>
      </c>
      <c r="F93" s="25">
        <f ca="1">F_Udlaansgab[[#This Row],[Credit-to-GDP (per cent of GDP)]]-F_Udlaansgab[[#This Row],[Trend]]</f>
        <v>6.5214419084660733</v>
      </c>
      <c r="G93" s="20">
        <f ca="1">2</f>
        <v>2</v>
      </c>
      <c r="H93" s="21"/>
    </row>
    <row r="94" spans="1:8" x14ac:dyDescent="0.25">
      <c r="A94" s="10">
        <v>33603</v>
      </c>
      <c r="B94" s="25">
        <v>1402.7373834179361</v>
      </c>
      <c r="C94" s="25">
        <v>890.5</v>
      </c>
      <c r="D94" s="25">
        <f ca="1">F_Udlaansgab[[#This Row],[Credit (kr. billion)]]/F_Udlaansgab[[#This Row],[GDP (kr. billion)]]*100</f>
        <v>157.52244620077892</v>
      </c>
      <c r="E94" s="25">
        <v>151.24295020129017</v>
      </c>
      <c r="F94" s="25">
        <f ca="1">F_Udlaansgab[[#This Row],[Credit-to-GDP (per cent of GDP)]]-F_Udlaansgab[[#This Row],[Trend]]</f>
        <v>6.2794959994887449</v>
      </c>
      <c r="G94" s="20">
        <f ca="1">2</f>
        <v>2</v>
      </c>
      <c r="H94" s="21"/>
    </row>
    <row r="95" spans="1:8" x14ac:dyDescent="0.25">
      <c r="A95" s="10">
        <v>33694</v>
      </c>
      <c r="B95" s="25">
        <v>1394.6867674710902</v>
      </c>
      <c r="C95" s="25">
        <v>898.4</v>
      </c>
      <c r="D95" s="25">
        <f ca="1">F_Udlaansgab[[#This Row],[Credit (kr. billion)]]/F_Udlaansgab[[#This Row],[GDP (kr. billion)]]*100</f>
        <v>155.24118070693348</v>
      </c>
      <c r="E95" s="25">
        <v>152.18628706084121</v>
      </c>
      <c r="F95" s="25">
        <f ca="1">F_Udlaansgab[[#This Row],[Credit-to-GDP (per cent of GDP)]]-F_Udlaansgab[[#This Row],[Trend]]</f>
        <v>3.0548936460922675</v>
      </c>
      <c r="G95" s="20">
        <f ca="1">2</f>
        <v>2</v>
      </c>
      <c r="H95" s="21"/>
    </row>
    <row r="96" spans="1:8" x14ac:dyDescent="0.25">
      <c r="A96" s="10">
        <v>33785</v>
      </c>
      <c r="B96" s="25">
        <v>1386.6103717162127</v>
      </c>
      <c r="C96" s="25">
        <v>903.4</v>
      </c>
      <c r="D96" s="25">
        <f ca="1">F_Udlaansgab[[#This Row],[Credit (kr. billion)]]/F_Udlaansgab[[#This Row],[GDP (kr. billion)]]*100</f>
        <v>153.48797561614046</v>
      </c>
      <c r="E96" s="25">
        <v>152.98140211792693</v>
      </c>
      <c r="F96" s="25">
        <f ca="1">F_Udlaansgab[[#This Row],[Credit-to-GDP (per cent of GDP)]]-F_Udlaansgab[[#This Row],[Trend]]</f>
        <v>0.50657349821352682</v>
      </c>
      <c r="G96" s="20">
        <f ca="1">2</f>
        <v>2</v>
      </c>
      <c r="H96" s="21"/>
    </row>
    <row r="97" spans="1:8" x14ac:dyDescent="0.25">
      <c r="A97" s="10">
        <v>33877</v>
      </c>
      <c r="B97" s="25">
        <v>1366.4548439575933</v>
      </c>
      <c r="C97" s="25">
        <v>910.9</v>
      </c>
      <c r="D97" s="25">
        <f ca="1">F_Udlaansgab[[#This Row],[Credit (kr. billion)]]/F_Udlaansgab[[#This Row],[GDP (kr. billion)]]*100</f>
        <v>150.01150993057342</v>
      </c>
      <c r="E97" s="25">
        <v>153.53633538278154</v>
      </c>
      <c r="F97" s="25">
        <f ca="1">F_Udlaansgab[[#This Row],[Credit-to-GDP (per cent of GDP)]]-F_Udlaansgab[[#This Row],[Trend]]</f>
        <v>-3.5248254522081197</v>
      </c>
      <c r="G97" s="20">
        <f ca="1">2</f>
        <v>2</v>
      </c>
      <c r="H97" s="21"/>
    </row>
    <row r="98" spans="1:8" x14ac:dyDescent="0.25">
      <c r="A98" s="10">
        <v>33969</v>
      </c>
      <c r="B98" s="25">
        <v>1349.3989863582738</v>
      </c>
      <c r="C98" s="25">
        <v>923</v>
      </c>
      <c r="D98" s="25">
        <f ca="1">F_Udlaansgab[[#This Row],[Credit (kr. billion)]]/F_Udlaansgab[[#This Row],[GDP (kr. billion)]]*100</f>
        <v>146.19707327825284</v>
      </c>
      <c r="E98" s="25">
        <v>153.84051549957985</v>
      </c>
      <c r="F98" s="25">
        <f ca="1">F_Udlaansgab[[#This Row],[Credit-to-GDP (per cent of GDP)]]-F_Udlaansgab[[#This Row],[Trend]]</f>
        <v>-7.6434422213270068</v>
      </c>
      <c r="G98" s="20">
        <f ca="1">2</f>
        <v>2</v>
      </c>
      <c r="H98" s="21"/>
    </row>
    <row r="99" spans="1:8" x14ac:dyDescent="0.25">
      <c r="A99" s="10">
        <v>34059</v>
      </c>
      <c r="B99" s="25">
        <v>1327.6005003603377</v>
      </c>
      <c r="C99" s="25">
        <v>922.7</v>
      </c>
      <c r="D99" s="25">
        <f ca="1">F_Udlaansgab[[#This Row],[Credit (kr. billion)]]/F_Udlaansgab[[#This Row],[GDP (kr. billion)]]*100</f>
        <v>143.88213941263007</v>
      </c>
      <c r="E99" s="25">
        <v>153.98688259036521</v>
      </c>
      <c r="F99" s="25">
        <f ca="1">F_Udlaansgab[[#This Row],[Credit-to-GDP (per cent of GDP)]]-F_Udlaansgab[[#This Row],[Trend]]</f>
        <v>-10.104743177735145</v>
      </c>
      <c r="G99" s="20">
        <f ca="1">2</f>
        <v>2</v>
      </c>
      <c r="H99" s="21"/>
    </row>
    <row r="100" spans="1:8" x14ac:dyDescent="0.25">
      <c r="A100" s="10">
        <v>34150</v>
      </c>
      <c r="B100" s="25">
        <v>1322.3458250976103</v>
      </c>
      <c r="C100" s="25">
        <v>924.3</v>
      </c>
      <c r="D100" s="25">
        <f ca="1">F_Udlaansgab[[#This Row],[Credit (kr. billion)]]/F_Udlaansgab[[#This Row],[GDP (kr. billion)]]*100</f>
        <v>143.06457049633349</v>
      </c>
      <c r="E100" s="25">
        <v>154.06488298282125</v>
      </c>
      <c r="F100" s="25">
        <f ca="1">F_Udlaansgab[[#This Row],[Credit-to-GDP (per cent of GDP)]]-F_Udlaansgab[[#This Row],[Trend]]</f>
        <v>-11.000312486487758</v>
      </c>
      <c r="G100" s="20">
        <f ca="1">2</f>
        <v>2</v>
      </c>
      <c r="H100" s="21"/>
    </row>
    <row r="101" spans="1:8" x14ac:dyDescent="0.25">
      <c r="A101" s="10">
        <v>34242</v>
      </c>
      <c r="B101" s="25">
        <v>1315.2965958972695</v>
      </c>
      <c r="C101" s="25">
        <v>925</v>
      </c>
      <c r="D101" s="25">
        <f ca="1">F_Udlaansgab[[#This Row],[Credit (kr. billion)]]/F_Udlaansgab[[#This Row],[GDP (kr. billion)]]*100</f>
        <v>142.19422658348859</v>
      </c>
      <c r="E101" s="25">
        <v>154.07414699759164</v>
      </c>
      <c r="F101" s="25">
        <f ca="1">F_Udlaansgab[[#This Row],[Credit-to-GDP (per cent of GDP)]]-F_Udlaansgab[[#This Row],[Trend]]</f>
        <v>-11.879920414103054</v>
      </c>
      <c r="G101" s="20">
        <f ca="1">2</f>
        <v>2</v>
      </c>
      <c r="H101" s="21"/>
    </row>
    <row r="102" spans="1:8" x14ac:dyDescent="0.25">
      <c r="A102" s="10">
        <v>34334</v>
      </c>
      <c r="B102" s="25">
        <v>1308.080985109897</v>
      </c>
      <c r="C102" s="25">
        <v>928.5</v>
      </c>
      <c r="D102" s="25">
        <f ca="1">F_Udlaansgab[[#This Row],[Credit (kr. billion)]]/F_Udlaansgab[[#This Row],[GDP (kr. billion)]]*100</f>
        <v>140.88109694236911</v>
      </c>
      <c r="E102" s="25">
        <v>153.99257446576979</v>
      </c>
      <c r="F102" s="25">
        <f ca="1">F_Udlaansgab[[#This Row],[Credit-to-GDP (per cent of GDP)]]-F_Udlaansgab[[#This Row],[Trend]]</f>
        <v>-13.11147752340068</v>
      </c>
      <c r="G102" s="20">
        <f ca="1">2</f>
        <v>2</v>
      </c>
      <c r="H102" s="21"/>
    </row>
    <row r="103" spans="1:8" x14ac:dyDescent="0.25">
      <c r="A103" s="10">
        <v>34424</v>
      </c>
      <c r="B103" s="25">
        <v>1321.7108318092501</v>
      </c>
      <c r="C103" s="25">
        <v>939</v>
      </c>
      <c r="D103" s="25">
        <f ca="1">F_Udlaansgab[[#This Row],[Credit (kr. billion)]]/F_Udlaansgab[[#This Row],[GDP (kr. billion)]]*100</f>
        <v>140.75727708298723</v>
      </c>
      <c r="E103" s="25">
        <v>153.88971596226691</v>
      </c>
      <c r="F103" s="25">
        <f ca="1">F_Udlaansgab[[#This Row],[Credit-to-GDP (per cent of GDP)]]-F_Udlaansgab[[#This Row],[Trend]]</f>
        <v>-13.132438879279675</v>
      </c>
      <c r="G103" s="20">
        <f ca="1">2</f>
        <v>2</v>
      </c>
      <c r="H103" s="21"/>
    </row>
    <row r="104" spans="1:8" x14ac:dyDescent="0.25">
      <c r="A104" s="10">
        <v>34515</v>
      </c>
      <c r="B104" s="25">
        <v>1317.0783249368458</v>
      </c>
      <c r="C104" s="25">
        <v>958.69999999999993</v>
      </c>
      <c r="D104" s="25">
        <f ca="1">F_Udlaansgab[[#This Row],[Credit (kr. billion)]]/F_Udlaansgab[[#This Row],[GDP (kr. billion)]]*100</f>
        <v>137.38169656168208</v>
      </c>
      <c r="E104" s="25">
        <v>153.58589103539796</v>
      </c>
      <c r="F104" s="25">
        <f ca="1">F_Udlaansgab[[#This Row],[Credit-to-GDP (per cent of GDP)]]-F_Udlaansgab[[#This Row],[Trend]]</f>
        <v>-16.204194473715887</v>
      </c>
      <c r="G104" s="20">
        <f ca="1">2</f>
        <v>2</v>
      </c>
      <c r="H104" s="21"/>
    </row>
    <row r="105" spans="1:8" x14ac:dyDescent="0.25">
      <c r="A105" s="10">
        <v>34607</v>
      </c>
      <c r="B105" s="25">
        <v>1298.1797175709139</v>
      </c>
      <c r="C105" s="25">
        <v>973.7</v>
      </c>
      <c r="D105" s="25">
        <f ca="1">F_Udlaansgab[[#This Row],[Credit (kr. billion)]]/F_Udlaansgab[[#This Row],[GDP (kr. billion)]]*100</f>
        <v>133.32440357100893</v>
      </c>
      <c r="E105" s="25">
        <v>153.05013899701083</v>
      </c>
      <c r="F105" s="25">
        <f ca="1">F_Udlaansgab[[#This Row],[Credit-to-GDP (per cent of GDP)]]-F_Udlaansgab[[#This Row],[Trend]]</f>
        <v>-19.725735426001904</v>
      </c>
      <c r="G105" s="20">
        <f ca="1">2</f>
        <v>2</v>
      </c>
      <c r="H105" s="21"/>
    </row>
    <row r="106" spans="1:8" x14ac:dyDescent="0.25">
      <c r="A106" s="10">
        <v>34699</v>
      </c>
      <c r="B106" s="25">
        <v>1293.7359782267299</v>
      </c>
      <c r="C106" s="25">
        <v>993.3</v>
      </c>
      <c r="D106" s="25">
        <f ca="1">F_Udlaansgab[[#This Row],[Credit (kr. billion)]]/F_Udlaansgab[[#This Row],[GDP (kr. billion)]]*100</f>
        <v>130.24624768214338</v>
      </c>
      <c r="E106" s="25">
        <v>152.34463390439541</v>
      </c>
      <c r="F106" s="25">
        <f ca="1">F_Udlaansgab[[#This Row],[Credit-to-GDP (per cent of GDP)]]-F_Udlaansgab[[#This Row],[Trend]]</f>
        <v>-22.098386222252032</v>
      </c>
      <c r="G106" s="20">
        <f ca="1">2</f>
        <v>2</v>
      </c>
      <c r="H106" s="21"/>
    </row>
    <row r="107" spans="1:8" x14ac:dyDescent="0.25">
      <c r="A107" s="10">
        <v>34789</v>
      </c>
      <c r="B107" s="25">
        <v>1297.7294640954465</v>
      </c>
      <c r="C107" s="25">
        <v>1009.3</v>
      </c>
      <c r="D107" s="25">
        <f ca="1">F_Udlaansgab[[#This Row],[Credit (kr. billion)]]/F_Udlaansgab[[#This Row],[GDP (kr. billion)]]*100</f>
        <v>128.57717864811718</v>
      </c>
      <c r="E107" s="25">
        <v>151.55336546334601</v>
      </c>
      <c r="F107" s="25">
        <f ca="1">F_Udlaansgab[[#This Row],[Credit-to-GDP (per cent of GDP)]]-F_Udlaansgab[[#This Row],[Trend]]</f>
        <v>-22.976186815228829</v>
      </c>
      <c r="G107" s="20">
        <f ca="1">2</f>
        <v>2</v>
      </c>
      <c r="H107" s="21"/>
    </row>
    <row r="108" spans="1:8" x14ac:dyDescent="0.25">
      <c r="A108" s="10">
        <v>34880</v>
      </c>
      <c r="B108" s="25">
        <v>1306.043170686381</v>
      </c>
      <c r="C108" s="25">
        <v>1018.4000000000001</v>
      </c>
      <c r="D108" s="25">
        <f ca="1">F_Udlaansgab[[#This Row],[Credit (kr. billion)]]/F_Udlaansgab[[#This Row],[GDP (kr. billion)]]*100</f>
        <v>128.24461613181273</v>
      </c>
      <c r="E108" s="25">
        <v>150.75362823886633</v>
      </c>
      <c r="F108" s="25">
        <f ca="1">F_Udlaansgab[[#This Row],[Credit-to-GDP (per cent of GDP)]]-F_Udlaansgab[[#This Row],[Trend]]</f>
        <v>-22.509012107053593</v>
      </c>
      <c r="G108" s="20">
        <f ca="1">2</f>
        <v>2</v>
      </c>
      <c r="H108" s="21"/>
    </row>
    <row r="109" spans="1:8" x14ac:dyDescent="0.25">
      <c r="A109" s="10">
        <v>34972</v>
      </c>
      <c r="B109" s="25">
        <v>1311.3697984076607</v>
      </c>
      <c r="C109" s="25">
        <v>1028.4000000000001</v>
      </c>
      <c r="D109" s="25">
        <f ca="1">F_Udlaansgab[[#This Row],[Credit (kr. billion)]]/F_Udlaansgab[[#This Row],[GDP (kr. billion)]]*100</f>
        <v>127.51553854605801</v>
      </c>
      <c r="E109" s="25">
        <v>149.92453914049867</v>
      </c>
      <c r="F109" s="25">
        <f ca="1">F_Udlaansgab[[#This Row],[Credit-to-GDP (per cent of GDP)]]-F_Udlaansgab[[#This Row],[Trend]]</f>
        <v>-22.409000594440656</v>
      </c>
      <c r="G109" s="20">
        <f ca="1">2</f>
        <v>2</v>
      </c>
      <c r="H109" s="21"/>
    </row>
    <row r="110" spans="1:8" x14ac:dyDescent="0.25">
      <c r="A110" s="10">
        <v>35064</v>
      </c>
      <c r="B110" s="25">
        <v>1336.2208440126728</v>
      </c>
      <c r="C110" s="25">
        <v>1036.3999999999999</v>
      </c>
      <c r="D110" s="25">
        <f ca="1">F_Udlaansgab[[#This Row],[Credit (kr. billion)]]/F_Udlaansgab[[#This Row],[GDP (kr. billion)]]*100</f>
        <v>128.92906638485846</v>
      </c>
      <c r="E110" s="25">
        <v>149.1859804716471</v>
      </c>
      <c r="F110" s="25">
        <f ca="1">F_Udlaansgab[[#This Row],[Credit-to-GDP (per cent of GDP)]]-F_Udlaansgab[[#This Row],[Trend]]</f>
        <v>-20.25691408678864</v>
      </c>
      <c r="G110" s="20">
        <f ca="1">2</f>
        <v>2</v>
      </c>
      <c r="H110" s="21"/>
    </row>
    <row r="111" spans="1:8" x14ac:dyDescent="0.25">
      <c r="A111" s="10">
        <v>35155</v>
      </c>
      <c r="B111" s="25">
        <v>1359.6185096328818</v>
      </c>
      <c r="C111" s="25">
        <v>1042.8999999999999</v>
      </c>
      <c r="D111" s="25">
        <f ca="1">F_Udlaansgab[[#This Row],[Credit (kr. billion)]]/F_Udlaansgab[[#This Row],[GDP (kr. billion)]]*100</f>
        <v>130.36902000507067</v>
      </c>
      <c r="E111" s="25">
        <v>148.53740655912216</v>
      </c>
      <c r="F111" s="25">
        <f ca="1">F_Udlaansgab[[#This Row],[Credit-to-GDP (per cent of GDP)]]-F_Udlaansgab[[#This Row],[Trend]]</f>
        <v>-18.168386554051494</v>
      </c>
      <c r="G111" s="20">
        <f ca="1">2</f>
        <v>2</v>
      </c>
      <c r="H111" s="21"/>
    </row>
    <row r="112" spans="1:8" x14ac:dyDescent="0.25">
      <c r="A112" s="10">
        <v>35246</v>
      </c>
      <c r="B112" s="25">
        <v>1369.497720288218</v>
      </c>
      <c r="C112" s="25">
        <v>1056.6000000000001</v>
      </c>
      <c r="D112" s="25">
        <f ca="1">F_Udlaansgab[[#This Row],[Credit (kr. billion)]]/F_Udlaansgab[[#This Row],[GDP (kr. billion)]]*100</f>
        <v>129.61364000456351</v>
      </c>
      <c r="E112" s="25">
        <v>147.85586464402726</v>
      </c>
      <c r="F112" s="25">
        <f ca="1">F_Udlaansgab[[#This Row],[Credit-to-GDP (per cent of GDP)]]-F_Udlaansgab[[#This Row],[Trend]]</f>
        <v>-18.242224639463757</v>
      </c>
      <c r="G112" s="20">
        <f ca="1">2</f>
        <v>2</v>
      </c>
      <c r="H112" s="21"/>
    </row>
    <row r="113" spans="1:8" x14ac:dyDescent="0.25">
      <c r="A113" s="10">
        <v>35338</v>
      </c>
      <c r="B113" s="25">
        <v>1386.9139136261192</v>
      </c>
      <c r="C113" s="25">
        <v>1073.4000000000001</v>
      </c>
      <c r="D113" s="25">
        <f ca="1">F_Udlaansgab[[#This Row],[Credit (kr. billion)]]/F_Udlaansgab[[#This Row],[GDP (kr. billion)]]*100</f>
        <v>129.20755670077503</v>
      </c>
      <c r="E113" s="25">
        <v>147.16221695516498</v>
      </c>
      <c r="F113" s="25">
        <f ca="1">F_Udlaansgab[[#This Row],[Credit-to-GDP (per cent of GDP)]]-F_Udlaansgab[[#This Row],[Trend]]</f>
        <v>-17.95466025438995</v>
      </c>
      <c r="G113" s="20">
        <f ca="1">2</f>
        <v>2</v>
      </c>
      <c r="H113" s="21"/>
    </row>
    <row r="114" spans="1:8" x14ac:dyDescent="0.25">
      <c r="A114" s="10">
        <v>35430</v>
      </c>
      <c r="B114" s="25">
        <v>1397.714477675665</v>
      </c>
      <c r="C114" s="25">
        <v>1088.0999999999999</v>
      </c>
      <c r="D114" s="25">
        <f ca="1">F_Udlaansgab[[#This Row],[Credit (kr. billion)]]/F_Udlaansgab[[#This Row],[GDP (kr. billion)]]*100</f>
        <v>128.45459770937094</v>
      </c>
      <c r="E114" s="25">
        <v>146.43840145910468</v>
      </c>
      <c r="F114" s="25">
        <f ca="1">F_Udlaansgab[[#This Row],[Credit-to-GDP (per cent of GDP)]]-F_Udlaansgab[[#This Row],[Trend]]</f>
        <v>-17.983803749733738</v>
      </c>
      <c r="G114" s="20">
        <f ca="1">2</f>
        <v>2</v>
      </c>
      <c r="H114" s="21"/>
    </row>
    <row r="115" spans="1:8" x14ac:dyDescent="0.25">
      <c r="A115" s="10">
        <v>35520</v>
      </c>
      <c r="B115" s="25">
        <v>1423.8321183207295</v>
      </c>
      <c r="C115" s="25">
        <v>1101.1999999999998</v>
      </c>
      <c r="D115" s="25">
        <f ca="1">F_Udlaansgab[[#This Row],[Credit (kr. billion)]]/F_Udlaansgab[[#This Row],[GDP (kr. billion)]]*100</f>
        <v>129.29823086821011</v>
      </c>
      <c r="E115" s="25">
        <v>145.77373856879331</v>
      </c>
      <c r="F115" s="25">
        <f ca="1">F_Udlaansgab[[#This Row],[Credit-to-GDP (per cent of GDP)]]-F_Udlaansgab[[#This Row],[Trend]]</f>
        <v>-16.475507700583194</v>
      </c>
      <c r="G115" s="20">
        <f ca="1">2</f>
        <v>2</v>
      </c>
      <c r="H115" s="21"/>
    </row>
    <row r="116" spans="1:8" x14ac:dyDescent="0.25">
      <c r="A116" s="10">
        <v>35611</v>
      </c>
      <c r="B116" s="25">
        <v>1450.1401573807927</v>
      </c>
      <c r="C116" s="25">
        <v>1117.8</v>
      </c>
      <c r="D116" s="25">
        <f ca="1">F_Udlaansgab[[#This Row],[Credit (kr. billion)]]/F_Udlaansgab[[#This Row],[GDP (kr. billion)]]*100</f>
        <v>129.73162975315736</v>
      </c>
      <c r="E116" s="25">
        <v>145.14460285830916</v>
      </c>
      <c r="F116" s="25">
        <f ca="1">F_Udlaansgab[[#This Row],[Credit-to-GDP (per cent of GDP)]]-F_Udlaansgab[[#This Row],[Trend]]</f>
        <v>-15.412973105151792</v>
      </c>
      <c r="G116" s="20">
        <f ca="1">2</f>
        <v>2</v>
      </c>
      <c r="H116" s="21"/>
    </row>
    <row r="117" spans="1:8" x14ac:dyDescent="0.25">
      <c r="A117" s="10">
        <v>35703</v>
      </c>
      <c r="B117" s="25">
        <v>1479.7811895600501</v>
      </c>
      <c r="C117" s="25">
        <v>1130</v>
      </c>
      <c r="D117" s="25">
        <f ca="1">F_Udlaansgab[[#This Row],[Credit (kr. billion)]]/F_Udlaansgab[[#This Row],[GDP (kr. billion)]]*100</f>
        <v>130.95408757168585</v>
      </c>
      <c r="E117" s="25">
        <v>144.5938957021225</v>
      </c>
      <c r="F117" s="25">
        <f ca="1">F_Udlaansgab[[#This Row],[Credit-to-GDP (per cent of GDP)]]-F_Udlaansgab[[#This Row],[Trend]]</f>
        <v>-13.639808130436649</v>
      </c>
      <c r="G117" s="20">
        <f ca="1">2</f>
        <v>2</v>
      </c>
      <c r="H117" s="21"/>
    </row>
    <row r="118" spans="1:8" x14ac:dyDescent="0.25">
      <c r="A118" s="10">
        <v>35795</v>
      </c>
      <c r="B118" s="25">
        <v>1504.2395598816488</v>
      </c>
      <c r="C118" s="25">
        <v>1146.0999999999999</v>
      </c>
      <c r="D118" s="25">
        <f ca="1">F_Udlaansgab[[#This Row],[Credit (kr. billion)]]/F_Udlaansgab[[#This Row],[GDP (kr. billion)]]*100</f>
        <v>131.24854374676283</v>
      </c>
      <c r="E118" s="25">
        <v>144.06896411254189</v>
      </c>
      <c r="F118" s="25">
        <f ca="1">F_Udlaansgab[[#This Row],[Credit-to-GDP (per cent of GDP)]]-F_Udlaansgab[[#This Row],[Trend]]</f>
        <v>-12.820420365779057</v>
      </c>
      <c r="G118" s="20">
        <f ca="1">2</f>
        <v>2</v>
      </c>
      <c r="H118" s="21"/>
    </row>
    <row r="119" spans="1:8" x14ac:dyDescent="0.25">
      <c r="A119" s="10">
        <v>35885</v>
      </c>
      <c r="B119" s="25">
        <v>1545.1661264527238</v>
      </c>
      <c r="C119" s="25">
        <v>1160.5999999999999</v>
      </c>
      <c r="D119" s="25">
        <f ca="1">F_Udlaansgab[[#This Row],[Credit (kr. billion)]]/F_Udlaansgab[[#This Row],[GDP (kr. billion)]]*100</f>
        <v>133.13511342863379</v>
      </c>
      <c r="E119" s="25">
        <v>143.65693549423759</v>
      </c>
      <c r="F119" s="25">
        <f ca="1">F_Udlaansgab[[#This Row],[Credit-to-GDP (per cent of GDP)]]-F_Udlaansgab[[#This Row],[Trend]]</f>
        <v>-10.5218220656038</v>
      </c>
      <c r="G119" s="20">
        <f ca="1">2</f>
        <v>2</v>
      </c>
      <c r="H119" s="21"/>
    </row>
    <row r="120" spans="1:8" x14ac:dyDescent="0.25">
      <c r="A120" s="10">
        <v>35976</v>
      </c>
      <c r="B120" s="25">
        <v>1586.2538678213127</v>
      </c>
      <c r="C120" s="25">
        <v>1163.1000000000001</v>
      </c>
      <c r="D120" s="25">
        <f ca="1">F_Udlaansgab[[#This Row],[Credit (kr. billion)]]/F_Udlaansgab[[#This Row],[GDP (kr. billion)]]*100</f>
        <v>136.38155513896589</v>
      </c>
      <c r="E120" s="25">
        <v>143.42961166697572</v>
      </c>
      <c r="F120" s="25">
        <f ca="1">F_Udlaansgab[[#This Row],[Credit-to-GDP (per cent of GDP)]]-F_Udlaansgab[[#This Row],[Trend]]</f>
        <v>-7.0480565280098233</v>
      </c>
      <c r="G120" s="20">
        <f ca="1">2</f>
        <v>2</v>
      </c>
      <c r="H120" s="21"/>
    </row>
    <row r="121" spans="1:8" x14ac:dyDescent="0.25">
      <c r="A121" s="10">
        <v>36068</v>
      </c>
      <c r="B121" s="25">
        <v>1623.6161801506455</v>
      </c>
      <c r="C121" s="25">
        <v>1175.0999999999999</v>
      </c>
      <c r="D121" s="25">
        <f ca="1">F_Udlaansgab[[#This Row],[Credit (kr. billion)]]/F_Udlaansgab[[#This Row],[GDP (kr. billion)]]*100</f>
        <v>138.16834143057147</v>
      </c>
      <c r="E121" s="25">
        <v>143.30201865301089</v>
      </c>
      <c r="F121" s="25">
        <f ca="1">F_Udlaansgab[[#This Row],[Credit-to-GDP (per cent of GDP)]]-F_Udlaansgab[[#This Row],[Trend]]</f>
        <v>-5.1336772224394167</v>
      </c>
      <c r="G121" s="20">
        <f ca="1">2</f>
        <v>2</v>
      </c>
      <c r="H121" s="21"/>
    </row>
    <row r="122" spans="1:8" x14ac:dyDescent="0.25">
      <c r="A122" s="10">
        <v>36160</v>
      </c>
      <c r="B122" s="25">
        <v>1647.8588052995788</v>
      </c>
      <c r="C122" s="25">
        <v>1186</v>
      </c>
      <c r="D122" s="25">
        <f ca="1">F_Udlaansgab[[#This Row],[Credit (kr. billion)]]/F_Udlaansgab[[#This Row],[GDP (kr. billion)]]*100</f>
        <v>138.94256368461879</v>
      </c>
      <c r="E122" s="25">
        <v>143.21605057458103</v>
      </c>
      <c r="F122" s="25">
        <f ca="1">F_Udlaansgab[[#This Row],[Credit-to-GDP (per cent of GDP)]]-F_Udlaansgab[[#This Row],[Trend]]</f>
        <v>-4.2734868899622427</v>
      </c>
      <c r="G122" s="20">
        <f ca="1">2</f>
        <v>2</v>
      </c>
      <c r="H122" s="21"/>
    </row>
    <row r="123" spans="1:8" x14ac:dyDescent="0.25">
      <c r="A123" s="10">
        <v>36250</v>
      </c>
      <c r="B123" s="25">
        <v>1700.0327570796992</v>
      </c>
      <c r="C123" s="25">
        <v>1193.9000000000001</v>
      </c>
      <c r="D123" s="25">
        <f ca="1">F_Udlaansgab[[#This Row],[Credit (kr. billion)]]/F_Udlaansgab[[#This Row],[GDP (kr. billion)]]*100</f>
        <v>142.39322866904257</v>
      </c>
      <c r="E123" s="25">
        <v>143.31739102017644</v>
      </c>
      <c r="F123" s="25">
        <f ca="1">F_Udlaansgab[[#This Row],[Credit-to-GDP (per cent of GDP)]]-F_Udlaansgab[[#This Row],[Trend]]</f>
        <v>-0.92416235113387302</v>
      </c>
      <c r="G123" s="20">
        <f ca="1">2</f>
        <v>2</v>
      </c>
      <c r="H123" s="21"/>
    </row>
    <row r="124" spans="1:8" x14ac:dyDescent="0.25">
      <c r="A124" s="10">
        <v>36341</v>
      </c>
      <c r="B124" s="25">
        <v>1736.0955254604478</v>
      </c>
      <c r="C124" s="25">
        <v>1209.5999999999999</v>
      </c>
      <c r="D124" s="25">
        <f ca="1">F_Udlaansgab[[#This Row],[Credit (kr. billion)]]/F_Udlaansgab[[#This Row],[GDP (kr. billion)]]*100</f>
        <v>143.52641579534128</v>
      </c>
      <c r="E124" s="25">
        <v>143.47385813293866</v>
      </c>
      <c r="F124" s="25">
        <f ca="1">F_Udlaansgab[[#This Row],[Credit-to-GDP (per cent of GDP)]]-F_Udlaansgab[[#This Row],[Trend]]</f>
        <v>5.2557662402620053E-2</v>
      </c>
      <c r="G124" s="20">
        <f ca="1">2</f>
        <v>2</v>
      </c>
      <c r="H124" s="21"/>
    </row>
    <row r="125" spans="1:8" x14ac:dyDescent="0.25">
      <c r="A125" s="10">
        <v>36433</v>
      </c>
      <c r="B125" s="25">
        <v>1740.7342970352131</v>
      </c>
      <c r="C125" s="25">
        <v>1222.4000000000001</v>
      </c>
      <c r="D125" s="25">
        <f ca="1">F_Udlaansgab[[#This Row],[Credit (kr. billion)]]/F_Udlaansgab[[#This Row],[GDP (kr. billion)]]*100</f>
        <v>142.40300204803771</v>
      </c>
      <c r="E125" s="25">
        <v>143.56029254607174</v>
      </c>
      <c r="F125" s="25">
        <f ca="1">F_Udlaansgab[[#This Row],[Credit-to-GDP (per cent of GDP)]]-F_Udlaansgab[[#This Row],[Trend]]</f>
        <v>-1.1572904980340297</v>
      </c>
      <c r="G125" s="20">
        <f ca="1">2</f>
        <v>2</v>
      </c>
      <c r="H125" s="21"/>
    </row>
    <row r="126" spans="1:8" x14ac:dyDescent="0.25">
      <c r="A126" s="10">
        <v>36525</v>
      </c>
      <c r="B126" s="25">
        <v>1784.9349526700908</v>
      </c>
      <c r="C126" s="25">
        <v>1241.5</v>
      </c>
      <c r="D126" s="25">
        <f ca="1">F_Udlaansgab[[#This Row],[Credit (kr. billion)]]/F_Udlaansgab[[#This Row],[GDP (kr. billion)]]*100</f>
        <v>143.77244886589534</v>
      </c>
      <c r="E126" s="25">
        <v>143.7152312463333</v>
      </c>
      <c r="F126" s="25">
        <f ca="1">F_Udlaansgab[[#This Row],[Credit-to-GDP (per cent of GDP)]]-F_Udlaansgab[[#This Row],[Trend]]</f>
        <v>5.7217619562038635E-2</v>
      </c>
      <c r="G126" s="20">
        <f ca="1">2</f>
        <v>2</v>
      </c>
      <c r="H126" s="21"/>
    </row>
    <row r="127" spans="1:8" x14ac:dyDescent="0.25">
      <c r="A127" s="10">
        <v>36616</v>
      </c>
      <c r="B127" s="25">
        <v>1883.9642219750392</v>
      </c>
      <c r="C127" s="25">
        <v>1262.0999999999999</v>
      </c>
      <c r="D127" s="25">
        <f ca="1">F_Udlaansgab[[#This Row],[Credit (kr. billion)]]/F_Udlaansgab[[#This Row],[GDP (kr. billion)]]*100</f>
        <v>149.27218302630848</v>
      </c>
      <c r="E127" s="25">
        <v>144.1629604058798</v>
      </c>
      <c r="F127" s="25">
        <f ca="1">F_Udlaansgab[[#This Row],[Credit-to-GDP (per cent of GDP)]]-F_Udlaansgab[[#This Row],[Trend]]</f>
        <v>5.1092226204286817</v>
      </c>
      <c r="G127" s="20">
        <f ca="1">2</f>
        <v>2</v>
      </c>
      <c r="H127" s="21"/>
    </row>
    <row r="128" spans="1:8" x14ac:dyDescent="0.25">
      <c r="A128" s="10">
        <v>36707</v>
      </c>
      <c r="B128" s="25">
        <v>1886.4897326036512</v>
      </c>
      <c r="C128" s="25">
        <v>1282.5</v>
      </c>
      <c r="D128" s="25">
        <f ca="1">F_Udlaansgab[[#This Row],[Credit (kr. billion)]]/F_Udlaansgab[[#This Row],[GDP (kr. billion)]]*100</f>
        <v>147.09471599248744</v>
      </c>
      <c r="E128" s="25">
        <v>144.47476287901611</v>
      </c>
      <c r="F128" s="25">
        <f ca="1">F_Udlaansgab[[#This Row],[Credit-to-GDP (per cent of GDP)]]-F_Udlaansgab[[#This Row],[Trend]]</f>
        <v>2.6199531134713254</v>
      </c>
      <c r="G128" s="20">
        <f ca="1">2</f>
        <v>2</v>
      </c>
      <c r="H128" s="21"/>
    </row>
    <row r="129" spans="1:8" x14ac:dyDescent="0.25">
      <c r="A129" s="10">
        <v>36799</v>
      </c>
      <c r="B129" s="25">
        <v>1974.663470844745</v>
      </c>
      <c r="C129" s="25">
        <v>1303.3</v>
      </c>
      <c r="D129" s="25">
        <f ca="1">F_Udlaansgab[[#This Row],[Credit (kr. billion)]]/F_Udlaansgab[[#This Row],[GDP (kr. billion)]]*100</f>
        <v>151.51258120499847</v>
      </c>
      <c r="E129" s="25">
        <v>145.01539358532625</v>
      </c>
      <c r="F129" s="25">
        <f ca="1">F_Udlaansgab[[#This Row],[Credit-to-GDP (per cent of GDP)]]-F_Udlaansgab[[#This Row],[Trend]]</f>
        <v>6.4971876196722178</v>
      </c>
      <c r="G129" s="20">
        <f ca="1">2</f>
        <v>2</v>
      </c>
      <c r="H129" s="21"/>
    </row>
    <row r="130" spans="1:8" x14ac:dyDescent="0.25">
      <c r="A130" s="10">
        <v>36891</v>
      </c>
      <c r="B130" s="25">
        <v>1995.8727444097271</v>
      </c>
      <c r="C130" s="25">
        <v>1326.8999999999999</v>
      </c>
      <c r="D130" s="25">
        <f ca="1">F_Udlaansgab[[#This Row],[Credit (kr. billion)]]/F_Udlaansgab[[#This Row],[GDP (kr. billion)]]*100</f>
        <v>150.41621406358635</v>
      </c>
      <c r="E130" s="25">
        <v>145.47636552229039</v>
      </c>
      <c r="F130" s="25">
        <f ca="1">F_Udlaansgab[[#This Row],[Credit-to-GDP (per cent of GDP)]]-F_Udlaansgab[[#This Row],[Trend]]</f>
        <v>4.9398485412959587</v>
      </c>
      <c r="G130" s="20">
        <f ca="1">2</f>
        <v>2</v>
      </c>
      <c r="H130" s="21"/>
    </row>
    <row r="131" spans="1:8" x14ac:dyDescent="0.25">
      <c r="A131" s="10">
        <v>36981</v>
      </c>
      <c r="B131" s="25">
        <v>2029.2634097384494</v>
      </c>
      <c r="C131" s="25">
        <v>1339.5</v>
      </c>
      <c r="D131" s="25">
        <f ca="1">F_Udlaansgab[[#This Row],[Credit (kr. billion)]]/F_Udlaansgab[[#This Row],[GDP (kr. billion)]]*100</f>
        <v>151.49409553851805</v>
      </c>
      <c r="E131" s="25">
        <v>145.97868744912259</v>
      </c>
      <c r="F131" s="25">
        <f ca="1">F_Udlaansgab[[#This Row],[Credit-to-GDP (per cent of GDP)]]-F_Udlaansgab[[#This Row],[Trend]]</f>
        <v>5.5154080893954642</v>
      </c>
      <c r="G131" s="20">
        <f ca="1">2</f>
        <v>2</v>
      </c>
      <c r="H131" s="21"/>
    </row>
    <row r="132" spans="1:8" x14ac:dyDescent="0.25">
      <c r="A132" s="10">
        <v>37072</v>
      </c>
      <c r="B132" s="25">
        <v>2078.0724007002177</v>
      </c>
      <c r="C132" s="25">
        <v>1351.1999999999998</v>
      </c>
      <c r="D132" s="25">
        <f ca="1">F_Udlaansgab[[#This Row],[Credit (kr. billion)]]/F_Udlaansgab[[#This Row],[GDP (kr. billion)]]*100</f>
        <v>153.79458264507238</v>
      </c>
      <c r="E132" s="25">
        <v>146.58790614193708</v>
      </c>
      <c r="F132" s="25">
        <f ca="1">F_Udlaansgab[[#This Row],[Credit-to-GDP (per cent of GDP)]]-F_Udlaansgab[[#This Row],[Trend]]</f>
        <v>7.2066765031352986</v>
      </c>
      <c r="G132" s="20">
        <f ca="1">2</f>
        <v>2</v>
      </c>
      <c r="H132" s="21"/>
    </row>
    <row r="133" spans="1:8" x14ac:dyDescent="0.25">
      <c r="A133" s="10">
        <v>37164</v>
      </c>
      <c r="B133" s="25">
        <v>2129.3303906867977</v>
      </c>
      <c r="C133" s="25">
        <v>1364.3000000000002</v>
      </c>
      <c r="D133" s="25">
        <f ca="1">F_Udlaansgab[[#This Row],[Credit (kr. billion)]]/F_Udlaansgab[[#This Row],[GDP (kr. billion)]]*100</f>
        <v>156.07493884679303</v>
      </c>
      <c r="E133" s="25">
        <v>147.29966504722623</v>
      </c>
      <c r="F133" s="25">
        <f ca="1">F_Udlaansgab[[#This Row],[Credit-to-GDP (per cent of GDP)]]-F_Udlaansgab[[#This Row],[Trend]]</f>
        <v>8.7752737995668042</v>
      </c>
      <c r="G133" s="20">
        <f ca="1">2</f>
        <v>2</v>
      </c>
      <c r="H133" s="21"/>
    </row>
    <row r="134" spans="1:8" x14ac:dyDescent="0.25">
      <c r="A134" s="10">
        <v>37256</v>
      </c>
      <c r="B134" s="25">
        <v>2199.2438493371483</v>
      </c>
      <c r="C134" s="25">
        <v>1371.6</v>
      </c>
      <c r="D134" s="25">
        <f ca="1">F_Udlaansgab[[#This Row],[Credit (kr. billion)]]/F_Udlaansgab[[#This Row],[GDP (kr. billion)]]*100</f>
        <v>160.34148799483438</v>
      </c>
      <c r="E134" s="25">
        <v>148.2194754923195</v>
      </c>
      <c r="F134" s="25">
        <f ca="1">F_Udlaansgab[[#This Row],[Credit-to-GDP (per cent of GDP)]]-F_Udlaansgab[[#This Row],[Trend]]</f>
        <v>12.122012502514877</v>
      </c>
      <c r="G134" s="20">
        <f ca="1">2</f>
        <v>2</v>
      </c>
      <c r="H134" s="21"/>
    </row>
    <row r="135" spans="1:8" x14ac:dyDescent="0.25">
      <c r="A135" s="10">
        <v>37346</v>
      </c>
      <c r="B135" s="25">
        <v>2205.0436343058036</v>
      </c>
      <c r="C135" s="25">
        <v>1379.8999999999999</v>
      </c>
      <c r="D135" s="25">
        <f ca="1">F_Udlaansgab[[#This Row],[Credit (kr. billion)]]/F_Udlaansgab[[#This Row],[GDP (kr. billion)]]*100</f>
        <v>159.79735011999446</v>
      </c>
      <c r="E135" s="25">
        <v>149.07779250510106</v>
      </c>
      <c r="F135" s="25">
        <f ca="1">F_Udlaansgab[[#This Row],[Credit-to-GDP (per cent of GDP)]]-F_Udlaansgab[[#This Row],[Trend]]</f>
        <v>10.719557614893404</v>
      </c>
      <c r="G135" s="20">
        <f ca="1">2</f>
        <v>2</v>
      </c>
      <c r="H135" s="21"/>
    </row>
    <row r="136" spans="1:8" x14ac:dyDescent="0.25">
      <c r="A136" s="10">
        <v>37437</v>
      </c>
      <c r="B136" s="25">
        <v>2217.2121235091922</v>
      </c>
      <c r="C136" s="25">
        <v>1392.8</v>
      </c>
      <c r="D136" s="25">
        <f ca="1">F_Udlaansgab[[#This Row],[Credit (kr. billion)]]/F_Udlaansgab[[#This Row],[GDP (kr. billion)]]*100</f>
        <v>159.19099106183171</v>
      </c>
      <c r="E136" s="25">
        <v>149.87242825775323</v>
      </c>
      <c r="F136" s="25">
        <f ca="1">F_Udlaansgab[[#This Row],[Credit-to-GDP (per cent of GDP)]]-F_Udlaansgab[[#This Row],[Trend]]</f>
        <v>9.318562804078482</v>
      </c>
      <c r="G136" s="20">
        <f ca="1">2</f>
        <v>2</v>
      </c>
      <c r="H136" s="21"/>
    </row>
    <row r="137" spans="1:8" x14ac:dyDescent="0.25">
      <c r="A137" s="10">
        <v>37529</v>
      </c>
      <c r="B137" s="25">
        <v>2264.834203430923</v>
      </c>
      <c r="C137" s="25">
        <v>1402.3</v>
      </c>
      <c r="D137" s="25">
        <f ca="1">F_Udlaansgab[[#This Row],[Credit (kr. billion)]]/F_Udlaansgab[[#This Row],[GDP (kr. billion)]]*100</f>
        <v>161.50853622127383</v>
      </c>
      <c r="E137" s="25">
        <v>150.76474425664165</v>
      </c>
      <c r="F137" s="25">
        <f ca="1">F_Udlaansgab[[#This Row],[Credit-to-GDP (per cent of GDP)]]-F_Udlaansgab[[#This Row],[Trend]]</f>
        <v>10.74379196463218</v>
      </c>
      <c r="G137" s="20">
        <f ca="1">2</f>
        <v>2</v>
      </c>
      <c r="H137" s="21"/>
    </row>
    <row r="138" spans="1:8" x14ac:dyDescent="0.25">
      <c r="A138" s="10">
        <v>37621</v>
      </c>
      <c r="B138" s="25">
        <v>2265.5935414911787</v>
      </c>
      <c r="C138" s="25">
        <v>1410.1999999999998</v>
      </c>
      <c r="D138" s="25">
        <f ca="1">F_Udlaansgab[[#This Row],[Credit (kr. billion)]]/F_Udlaansgab[[#This Row],[GDP (kr. billion)]]*100</f>
        <v>160.65760470083526</v>
      </c>
      <c r="E138" s="25">
        <v>151.5781821015274</v>
      </c>
      <c r="F138" s="25">
        <f ca="1">F_Udlaansgab[[#This Row],[Credit-to-GDP (per cent of GDP)]]-F_Udlaansgab[[#This Row],[Trend]]</f>
        <v>9.0794225993078612</v>
      </c>
      <c r="G138" s="20">
        <f ca="1">2</f>
        <v>2</v>
      </c>
      <c r="H138" s="21"/>
    </row>
    <row r="139" spans="1:8" x14ac:dyDescent="0.25">
      <c r="A139" s="10">
        <v>37711</v>
      </c>
      <c r="B139" s="25">
        <v>2342.3362735414535</v>
      </c>
      <c r="C139" s="25">
        <v>1419.7</v>
      </c>
      <c r="D139" s="25">
        <f ca="1">F_Udlaansgab[[#This Row],[Credit (kr. billion)]]/F_Udlaansgab[[#This Row],[GDP (kr. billion)]]*100</f>
        <v>164.98811534418917</v>
      </c>
      <c r="E139" s="25">
        <v>152.59807335027</v>
      </c>
      <c r="F139" s="25">
        <f ca="1">F_Udlaansgab[[#This Row],[Credit-to-GDP (per cent of GDP)]]-F_Udlaansgab[[#This Row],[Trend]]</f>
        <v>12.390041993919169</v>
      </c>
      <c r="G139" s="20">
        <f ca="1">2</f>
        <v>2</v>
      </c>
      <c r="H139" s="21"/>
    </row>
    <row r="140" spans="1:8" x14ac:dyDescent="0.25">
      <c r="A140" s="10">
        <v>37802</v>
      </c>
      <c r="B140" s="25">
        <v>2379.5430646675204</v>
      </c>
      <c r="C140" s="25">
        <v>1421.5</v>
      </c>
      <c r="D140" s="25">
        <f ca="1">F_Udlaansgab[[#This Row],[Credit (kr. billion)]]/F_Udlaansgab[[#This Row],[GDP (kr. billion)]]*100</f>
        <v>167.39662783450723</v>
      </c>
      <c r="E140" s="25">
        <v>153.7130282366617</v>
      </c>
      <c r="F140" s="25">
        <f ca="1">F_Udlaansgab[[#This Row],[Credit-to-GDP (per cent of GDP)]]-F_Udlaansgab[[#This Row],[Trend]]</f>
        <v>13.683599597845529</v>
      </c>
      <c r="G140" s="20">
        <f ca="1">2</f>
        <v>2</v>
      </c>
      <c r="H140" s="21"/>
    </row>
    <row r="141" spans="1:8" x14ac:dyDescent="0.25">
      <c r="A141" s="10">
        <v>37894</v>
      </c>
      <c r="B141" s="25">
        <v>2415.7067129621764</v>
      </c>
      <c r="C141" s="25">
        <v>1426.1</v>
      </c>
      <c r="D141" s="25">
        <f ca="1">F_Udlaansgab[[#This Row],[Credit (kr. billion)]]/F_Udlaansgab[[#This Row],[GDP (kr. billion)]]*100</f>
        <v>169.39251896516211</v>
      </c>
      <c r="E141" s="25">
        <v>154.89725566790949</v>
      </c>
      <c r="F141" s="25">
        <f ca="1">F_Udlaansgab[[#This Row],[Credit-to-GDP (per cent of GDP)]]-F_Udlaansgab[[#This Row],[Trend]]</f>
        <v>14.49526329725262</v>
      </c>
      <c r="G141" s="20">
        <f ca="1">2</f>
        <v>2</v>
      </c>
      <c r="H141" s="21"/>
    </row>
    <row r="142" spans="1:8" x14ac:dyDescent="0.25">
      <c r="A142" s="10">
        <v>37986</v>
      </c>
      <c r="B142" s="25">
        <v>2419.2153949534631</v>
      </c>
      <c r="C142" s="25">
        <v>1436.8000000000002</v>
      </c>
      <c r="D142" s="25">
        <f ca="1">F_Udlaansgab[[#This Row],[Credit (kr. billion)]]/F_Udlaansgab[[#This Row],[GDP (kr. billion)]]*100</f>
        <v>168.37523628573655</v>
      </c>
      <c r="E142" s="25">
        <v>155.98331350563012</v>
      </c>
      <c r="F142" s="25">
        <f ca="1">F_Udlaansgab[[#This Row],[Credit-to-GDP (per cent of GDP)]]-F_Udlaansgab[[#This Row],[Trend]]</f>
        <v>12.391922780106427</v>
      </c>
      <c r="G142" s="20">
        <f ca="1">2</f>
        <v>2</v>
      </c>
      <c r="H142" s="21"/>
    </row>
    <row r="143" spans="1:8" x14ac:dyDescent="0.25">
      <c r="A143" s="10">
        <v>38077</v>
      </c>
      <c r="B143" s="25">
        <v>2520.0781159961812</v>
      </c>
      <c r="C143" s="25">
        <v>1450.1</v>
      </c>
      <c r="D143" s="25">
        <f ca="1">F_Udlaansgab[[#This Row],[Credit (kr. billion)]]/F_Udlaansgab[[#This Row],[GDP (kr. billion)]]*100</f>
        <v>173.78650548211718</v>
      </c>
      <c r="E143" s="25">
        <v>157.32515439918276</v>
      </c>
      <c r="F143" s="25">
        <f ca="1">F_Udlaansgab[[#This Row],[Credit-to-GDP (per cent of GDP)]]-F_Udlaansgab[[#This Row],[Trend]]</f>
        <v>16.461351082934414</v>
      </c>
      <c r="G143" s="20">
        <f ca="1">2</f>
        <v>2</v>
      </c>
      <c r="H143" s="21"/>
    </row>
    <row r="144" spans="1:8" x14ac:dyDescent="0.25">
      <c r="A144" s="10">
        <v>38168</v>
      </c>
      <c r="B144" s="25">
        <v>2568.3403444264213</v>
      </c>
      <c r="C144" s="25">
        <v>1468.6000000000001</v>
      </c>
      <c r="D144" s="25">
        <f ca="1">F_Udlaansgab[[#This Row],[Credit (kr. billion)]]/F_Udlaansgab[[#This Row],[GDP (kr. billion)]]*100</f>
        <v>174.88358602930828</v>
      </c>
      <c r="E144" s="25">
        <v>158.67894335362718</v>
      </c>
      <c r="F144" s="25">
        <f ca="1">F_Udlaansgab[[#This Row],[Credit-to-GDP (per cent of GDP)]]-F_Udlaansgab[[#This Row],[Trend]]</f>
        <v>16.2046426756811</v>
      </c>
      <c r="G144" s="20">
        <f ca="1">2</f>
        <v>2</v>
      </c>
      <c r="H144" s="21"/>
    </row>
    <row r="145" spans="1:8" x14ac:dyDescent="0.25">
      <c r="A145" s="10">
        <v>38260</v>
      </c>
      <c r="B145" s="25">
        <v>2631.518622003864</v>
      </c>
      <c r="C145" s="25">
        <v>1487.2</v>
      </c>
      <c r="D145" s="25">
        <f ca="1">F_Udlaansgab[[#This Row],[Credit (kr. billion)]]/F_Udlaansgab[[#This Row],[GDP (kr. billion)]]*100</f>
        <v>176.94450121058796</v>
      </c>
      <c r="E145" s="25">
        <v>160.09638006969848</v>
      </c>
      <c r="F145" s="25">
        <f ca="1">F_Udlaansgab[[#This Row],[Credit-to-GDP (per cent of GDP)]]-F_Udlaansgab[[#This Row],[Trend]]</f>
        <v>16.848121140889475</v>
      </c>
      <c r="G145" s="20">
        <f ca="1">2</f>
        <v>2</v>
      </c>
      <c r="H145" s="21"/>
    </row>
    <row r="146" spans="1:8" x14ac:dyDescent="0.25">
      <c r="A146" s="10">
        <v>38352</v>
      </c>
      <c r="B146" s="25">
        <v>2704.1216622779284</v>
      </c>
      <c r="C146" s="25">
        <v>1506.1000000000001</v>
      </c>
      <c r="D146" s="25">
        <f ca="1">F_Udlaansgab[[#This Row],[Credit (kr. billion)]]/F_Udlaansgab[[#This Row],[GDP (kr. billion)]]*100</f>
        <v>179.5446293259364</v>
      </c>
      <c r="E146" s="25">
        <v>161.60448207181616</v>
      </c>
      <c r="F146" s="25">
        <f ca="1">F_Udlaansgab[[#This Row],[Credit-to-GDP (per cent of GDP)]]-F_Udlaansgab[[#This Row],[Trend]]</f>
        <v>17.940147254120234</v>
      </c>
      <c r="G146" s="20">
        <f ca="1">2</f>
        <v>2</v>
      </c>
      <c r="H146" s="21"/>
    </row>
    <row r="147" spans="1:8" x14ac:dyDescent="0.25">
      <c r="A147" s="10">
        <v>38442</v>
      </c>
      <c r="B147" s="25">
        <v>2819.950061674348</v>
      </c>
      <c r="C147" s="25">
        <v>1518.2</v>
      </c>
      <c r="D147" s="25">
        <f ca="1">F_Udlaansgab[[#This Row],[Credit (kr. billion)]]/F_Udlaansgab[[#This Row],[GDP (kr. billion)]]*100</f>
        <v>185.74298917628428</v>
      </c>
      <c r="E147" s="25">
        <v>163.39688944332397</v>
      </c>
      <c r="F147" s="25">
        <f ca="1">F_Udlaansgab[[#This Row],[Credit-to-GDP (per cent of GDP)]]-F_Udlaansgab[[#This Row],[Trend]]</f>
        <v>22.346099732960312</v>
      </c>
      <c r="G147" s="20">
        <f ca="1">2</f>
        <v>2</v>
      </c>
      <c r="H147" s="21"/>
    </row>
    <row r="148" spans="1:8" x14ac:dyDescent="0.25">
      <c r="A148" s="10">
        <v>38533</v>
      </c>
      <c r="B148" s="25">
        <v>2926.8024892912786</v>
      </c>
      <c r="C148" s="25">
        <v>1544</v>
      </c>
      <c r="D148" s="25">
        <f ca="1">F_Udlaansgab[[#This Row],[Credit (kr. billion)]]/F_Udlaansgab[[#This Row],[GDP (kr. billion)]]*100</f>
        <v>189.5597467157564</v>
      </c>
      <c r="E148" s="25">
        <v>165.33448832928499</v>
      </c>
      <c r="F148" s="25">
        <f ca="1">F_Udlaansgab[[#This Row],[Credit-to-GDP (per cent of GDP)]]-F_Udlaansgab[[#This Row],[Trend]]</f>
        <v>24.22525838647141</v>
      </c>
      <c r="G148" s="20">
        <f ca="1">2</f>
        <v>2</v>
      </c>
      <c r="H148" s="21"/>
    </row>
    <row r="149" spans="1:8" x14ac:dyDescent="0.25">
      <c r="A149" s="10">
        <v>38625</v>
      </c>
      <c r="B149" s="25">
        <v>3016.8064712822807</v>
      </c>
      <c r="C149" s="25">
        <v>1566.6000000000001</v>
      </c>
      <c r="D149" s="25">
        <f ca="1">F_Udlaansgab[[#This Row],[Credit (kr. billion)]]/F_Udlaansgab[[#This Row],[GDP (kr. billion)]]*100</f>
        <v>192.57030966949321</v>
      </c>
      <c r="E149" s="25">
        <v>167.36810459619466</v>
      </c>
      <c r="F149" s="25">
        <f ca="1">F_Udlaansgab[[#This Row],[Credit-to-GDP (per cent of GDP)]]-F_Udlaansgab[[#This Row],[Trend]]</f>
        <v>25.202205073298558</v>
      </c>
      <c r="G149" s="20">
        <f ca="1">2</f>
        <v>2</v>
      </c>
      <c r="H149" s="21"/>
    </row>
    <row r="150" spans="1:8" x14ac:dyDescent="0.25">
      <c r="A150" s="10">
        <v>38717</v>
      </c>
      <c r="B150" s="25">
        <v>3149.6172197402675</v>
      </c>
      <c r="C150" s="25">
        <v>1586.1</v>
      </c>
      <c r="D150" s="25">
        <f ca="1">F_Udlaansgab[[#This Row],[Credit (kr. billion)]]/F_Udlaansgab[[#This Row],[GDP (kr. billion)]]*100</f>
        <v>198.57620703236037</v>
      </c>
      <c r="E150" s="25">
        <v>169.65791161275456</v>
      </c>
      <c r="F150" s="25">
        <f ca="1">F_Udlaansgab[[#This Row],[Credit-to-GDP (per cent of GDP)]]-F_Udlaansgab[[#This Row],[Trend]]</f>
        <v>28.918295419605812</v>
      </c>
      <c r="G150" s="20">
        <f ca="1">2</f>
        <v>2</v>
      </c>
      <c r="H150" s="21"/>
    </row>
    <row r="151" spans="1:8" x14ac:dyDescent="0.25">
      <c r="A151" s="10">
        <v>38807</v>
      </c>
      <c r="B151" s="25">
        <v>3297.8987848250063</v>
      </c>
      <c r="C151" s="25">
        <v>1613</v>
      </c>
      <c r="D151" s="25">
        <f ca="1">F_Udlaansgab[[#This Row],[Credit (kr. billion)]]/F_Udlaansgab[[#This Row],[GDP (kr. billion)]]*100</f>
        <v>204.45745721171767</v>
      </c>
      <c r="E151" s="25">
        <v>172.18878615968302</v>
      </c>
      <c r="F151" s="25">
        <f ca="1">F_Udlaansgab[[#This Row],[Credit-to-GDP (per cent of GDP)]]-F_Udlaansgab[[#This Row],[Trend]]</f>
        <v>32.268671052034648</v>
      </c>
      <c r="G151" s="20">
        <f ca="1">2</f>
        <v>2</v>
      </c>
      <c r="H151" s="21"/>
    </row>
    <row r="152" spans="1:8" x14ac:dyDescent="0.25">
      <c r="A152" s="10">
        <v>38898</v>
      </c>
      <c r="B152" s="25">
        <v>3448.4352893592049</v>
      </c>
      <c r="C152" s="25">
        <v>1639.4</v>
      </c>
      <c r="D152" s="25">
        <f ca="1">F_Udlaansgab[[#This Row],[Credit (kr. billion)]]/F_Udlaansgab[[#This Row],[GDP (kr. billion)]]*100</f>
        <v>210.34740083928293</v>
      </c>
      <c r="E152" s="25">
        <v>174.9531660131683</v>
      </c>
      <c r="F152" s="25">
        <f ca="1">F_Udlaansgab[[#This Row],[Credit-to-GDP (per cent of GDP)]]-F_Udlaansgab[[#This Row],[Trend]]</f>
        <v>35.394234826114626</v>
      </c>
      <c r="G152" s="20">
        <f ca="1">2</f>
        <v>2</v>
      </c>
      <c r="H152" s="21"/>
    </row>
    <row r="153" spans="1:8" x14ac:dyDescent="0.25">
      <c r="A153" s="10">
        <v>38990</v>
      </c>
      <c r="B153" s="25">
        <v>3581.3497206713869</v>
      </c>
      <c r="C153" s="25">
        <v>1665.1</v>
      </c>
      <c r="D153" s="25">
        <f ca="1">F_Udlaansgab[[#This Row],[Credit (kr. billion)]]/F_Udlaansgab[[#This Row],[GDP (kr. billion)]]*100</f>
        <v>215.08316141201053</v>
      </c>
      <c r="E153" s="25">
        <v>177.87991570697002</v>
      </c>
      <c r="F153" s="25">
        <f ca="1">F_Udlaansgab[[#This Row],[Credit-to-GDP (per cent of GDP)]]-F_Udlaansgab[[#This Row],[Trend]]</f>
        <v>37.203245705040501</v>
      </c>
      <c r="G153" s="20">
        <f ca="1">2</f>
        <v>2</v>
      </c>
      <c r="H153" s="21"/>
    </row>
    <row r="154" spans="1:8" x14ac:dyDescent="0.25">
      <c r="A154" s="10">
        <v>39082</v>
      </c>
      <c r="B154" s="25">
        <v>3713.1839805664604</v>
      </c>
      <c r="C154" s="25">
        <v>1682.3</v>
      </c>
      <c r="D154" s="25">
        <f ca="1">F_Udlaansgab[[#This Row],[Credit (kr. billion)]]/F_Udlaansgab[[#This Row],[GDP (kr. billion)]]*100</f>
        <v>220.72067886622247</v>
      </c>
      <c r="E154" s="25">
        <v>181.01227966512315</v>
      </c>
      <c r="F154" s="25">
        <f ca="1">F_Udlaansgab[[#This Row],[Credit-to-GDP (per cent of GDP)]]-F_Udlaansgab[[#This Row],[Trend]]</f>
        <v>39.708399201099326</v>
      </c>
      <c r="G154" s="20">
        <f ca="1">2</f>
        <v>2</v>
      </c>
      <c r="H154" s="21"/>
    </row>
    <row r="155" spans="1:8" x14ac:dyDescent="0.25">
      <c r="A155" s="10">
        <v>39172</v>
      </c>
      <c r="B155" s="25">
        <v>3785.0738800309919</v>
      </c>
      <c r="C155" s="25">
        <v>1698.8000000000002</v>
      </c>
      <c r="D155" s="25">
        <f ca="1">F_Udlaansgab[[#This Row],[Credit (kr. billion)]]/F_Udlaansgab[[#This Row],[GDP (kr. billion)]]*100</f>
        <v>222.80868142400467</v>
      </c>
      <c r="E155" s="25">
        <v>184.14860635679779</v>
      </c>
      <c r="F155" s="25">
        <f ca="1">F_Udlaansgab[[#This Row],[Credit-to-GDP (per cent of GDP)]]-F_Udlaansgab[[#This Row],[Trend]]</f>
        <v>38.66007506720689</v>
      </c>
      <c r="G155" s="20">
        <f ca="1">2</f>
        <v>2</v>
      </c>
      <c r="H155" s="21"/>
    </row>
    <row r="156" spans="1:8" x14ac:dyDescent="0.25">
      <c r="A156" s="10">
        <v>39263</v>
      </c>
      <c r="B156" s="25">
        <v>3835.9885326875747</v>
      </c>
      <c r="C156" s="25">
        <v>1703.1000000000001</v>
      </c>
      <c r="D156" s="25">
        <f ca="1">F_Udlaansgab[[#This Row],[Credit (kr. billion)]]/F_Udlaansgab[[#This Row],[GDP (kr. billion)]]*100</f>
        <v>225.23566042437756</v>
      </c>
      <c r="E156" s="25">
        <v>187.30561233261969</v>
      </c>
      <c r="F156" s="25">
        <f ca="1">F_Udlaansgab[[#This Row],[Credit-to-GDP (per cent of GDP)]]-F_Udlaansgab[[#This Row],[Trend]]</f>
        <v>37.930048091757868</v>
      </c>
      <c r="G156" s="20">
        <f ca="1">2</f>
        <v>2</v>
      </c>
      <c r="H156" s="21"/>
    </row>
    <row r="157" spans="1:8" x14ac:dyDescent="0.25">
      <c r="A157" s="10">
        <v>39355</v>
      </c>
      <c r="B157" s="25">
        <v>3918.7229946841344</v>
      </c>
      <c r="C157" s="25">
        <v>1714.3</v>
      </c>
      <c r="D157" s="25">
        <f ca="1">F_Udlaansgab[[#This Row],[Credit (kr. billion)]]/F_Udlaansgab[[#This Row],[GDP (kr. billion)]]*100</f>
        <v>228.59026977099307</v>
      </c>
      <c r="E157" s="25">
        <v>190.53180314960741</v>
      </c>
      <c r="F157" s="25">
        <f ca="1">F_Udlaansgab[[#This Row],[Credit-to-GDP (per cent of GDP)]]-F_Udlaansgab[[#This Row],[Trend]]</f>
        <v>38.058466621385662</v>
      </c>
      <c r="G157" s="20">
        <f ca="1">2</f>
        <v>2</v>
      </c>
      <c r="H157" s="21"/>
    </row>
    <row r="158" spans="1:8" x14ac:dyDescent="0.25">
      <c r="A158" s="10">
        <v>39447</v>
      </c>
      <c r="B158" s="25">
        <v>4064.9113630952934</v>
      </c>
      <c r="C158" s="25">
        <v>1738.9</v>
      </c>
      <c r="D158" s="25">
        <f ca="1">F_Udlaansgab[[#This Row],[Credit (kr. billion)]]/F_Udlaansgab[[#This Row],[GDP (kr. billion)]]*100</f>
        <v>233.7633770254352</v>
      </c>
      <c r="E158" s="25">
        <v>193.92310248778162</v>
      </c>
      <c r="F158" s="25">
        <f ca="1">F_Udlaansgab[[#This Row],[Credit-to-GDP (per cent of GDP)]]-F_Udlaansgab[[#This Row],[Trend]]</f>
        <v>39.840274537653585</v>
      </c>
      <c r="G158" s="20">
        <f ca="1">2</f>
        <v>2</v>
      </c>
      <c r="H158" s="21"/>
    </row>
    <row r="159" spans="1:8" x14ac:dyDescent="0.25">
      <c r="A159" s="10">
        <v>39538</v>
      </c>
      <c r="B159" s="25">
        <v>4153.6053012501279</v>
      </c>
      <c r="C159" s="25">
        <v>1755.6</v>
      </c>
      <c r="D159" s="25">
        <f ca="1">F_Udlaansgab[[#This Row],[Credit (kr. billion)]]/F_Udlaansgab[[#This Row],[GDP (kr. billion)]]*100</f>
        <v>236.59178065904123</v>
      </c>
      <c r="E159" s="25">
        <v>197.34489958321882</v>
      </c>
      <c r="F159" s="25">
        <f ca="1">F_Udlaansgab[[#This Row],[Credit-to-GDP (per cent of GDP)]]-F_Udlaansgab[[#This Row],[Trend]]</f>
        <v>39.246881075822415</v>
      </c>
      <c r="G159" s="20">
        <f ca="1">2</f>
        <v>2</v>
      </c>
      <c r="H159" s="21"/>
    </row>
    <row r="160" spans="1:8" x14ac:dyDescent="0.25">
      <c r="A160" s="10">
        <v>39629</v>
      </c>
      <c r="B160" s="25">
        <v>4234.6142440019457</v>
      </c>
      <c r="C160" s="25">
        <v>1780.5</v>
      </c>
      <c r="D160" s="25">
        <f ca="1">F_Udlaansgab[[#This Row],[Credit (kr. billion)]]/F_Udlaansgab[[#This Row],[GDP (kr. billion)]]*100</f>
        <v>237.83286964346792</v>
      </c>
      <c r="E160" s="25">
        <v>200.70774500179334</v>
      </c>
      <c r="F160" s="25">
        <f ca="1">F_Udlaansgab[[#This Row],[Credit-to-GDP (per cent of GDP)]]-F_Udlaansgab[[#This Row],[Trend]]</f>
        <v>37.125124641674574</v>
      </c>
      <c r="G160" s="20">
        <f ca="1">2</f>
        <v>2</v>
      </c>
      <c r="H160" s="21"/>
    </row>
    <row r="161" spans="1:8" x14ac:dyDescent="0.25">
      <c r="A161" s="10">
        <v>39721</v>
      </c>
      <c r="B161" s="25">
        <v>4298.4364835004108</v>
      </c>
      <c r="C161" s="25">
        <v>1802.1</v>
      </c>
      <c r="D161" s="25">
        <f ca="1">F_Udlaansgab[[#This Row],[Credit (kr. billion)]]/F_Udlaansgab[[#This Row],[GDP (kr. billion)]]*100</f>
        <v>238.52374915378783</v>
      </c>
      <c r="E161" s="25">
        <v>203.98148848171897</v>
      </c>
      <c r="F161" s="25">
        <f ca="1">F_Udlaansgab[[#This Row],[Credit-to-GDP (per cent of GDP)]]-F_Udlaansgab[[#This Row],[Trend]]</f>
        <v>34.542260672068863</v>
      </c>
      <c r="G161" s="20">
        <f ca="1">2</f>
        <v>2</v>
      </c>
      <c r="H161" s="21"/>
    </row>
    <row r="162" spans="1:8" x14ac:dyDescent="0.25">
      <c r="A162" s="10">
        <v>39813</v>
      </c>
      <c r="B162" s="25">
        <v>4329.5924207098778</v>
      </c>
      <c r="C162" s="25">
        <v>1801.5</v>
      </c>
      <c r="D162" s="25">
        <f ca="1">F_Udlaansgab[[#This Row],[Credit (kr. billion)]]/F_Udlaansgab[[#This Row],[GDP (kr. billion)]]*100</f>
        <v>240.33263506577174</v>
      </c>
      <c r="E162" s="25">
        <v>207.22820993415374</v>
      </c>
      <c r="F162" s="25">
        <f ca="1">F_Udlaansgab[[#This Row],[Credit-to-GDP (per cent of GDP)]]-F_Udlaansgab[[#This Row],[Trend]]</f>
        <v>33.104425131618001</v>
      </c>
      <c r="G162" s="20">
        <f ca="1">2</f>
        <v>2</v>
      </c>
      <c r="H162" s="21"/>
    </row>
    <row r="163" spans="1:8" x14ac:dyDescent="0.25">
      <c r="A163" s="10">
        <v>39903</v>
      </c>
      <c r="B163" s="25">
        <v>4392.264064355455</v>
      </c>
      <c r="C163" s="25">
        <v>1789.5</v>
      </c>
      <c r="D163" s="25">
        <f ca="1">F_Udlaansgab[[#This Row],[Credit (kr. billion)]]/F_Udlaansgab[[#This Row],[GDP (kr. billion)]]*100</f>
        <v>245.44644114867032</v>
      </c>
      <c r="E163" s="25">
        <v>210.62802348504371</v>
      </c>
      <c r="F163" s="25">
        <f ca="1">F_Udlaansgab[[#This Row],[Credit-to-GDP (per cent of GDP)]]-F_Udlaansgab[[#This Row],[Trend]]</f>
        <v>34.818417663626605</v>
      </c>
      <c r="G163" s="20">
        <f ca="1">2</f>
        <v>2</v>
      </c>
      <c r="H163" s="21"/>
    </row>
    <row r="164" spans="1:8" x14ac:dyDescent="0.25">
      <c r="A164" s="10">
        <v>39994</v>
      </c>
      <c r="B164" s="25">
        <v>4383.7490082036802</v>
      </c>
      <c r="C164" s="25">
        <v>1759.4</v>
      </c>
      <c r="D164" s="25">
        <f ca="1">F_Udlaansgab[[#This Row],[Credit (kr. billion)]]/F_Udlaansgab[[#This Row],[GDP (kr. billion)]]*100</f>
        <v>249.16158964440606</v>
      </c>
      <c r="E164" s="25">
        <v>214.09864784095058</v>
      </c>
      <c r="F164" s="25">
        <f ca="1">F_Udlaansgab[[#This Row],[Credit-to-GDP (per cent of GDP)]]-F_Udlaansgab[[#This Row],[Trend]]</f>
        <v>35.062941803455487</v>
      </c>
      <c r="G164" s="20">
        <f ca="1">2</f>
        <v>2</v>
      </c>
      <c r="H164" s="21"/>
    </row>
    <row r="165" spans="1:8" x14ac:dyDescent="0.25">
      <c r="A165" s="10">
        <v>40086</v>
      </c>
      <c r="B165" s="25">
        <v>4439.3383826003765</v>
      </c>
      <c r="C165" s="25">
        <v>1734.3</v>
      </c>
      <c r="D165" s="25">
        <f ca="1">F_Udlaansgab[[#This Row],[Credit (kr. billion)]]/F_Udlaansgab[[#This Row],[GDP (kr. billion)]]*100</f>
        <v>255.97292178979279</v>
      </c>
      <c r="E165" s="25">
        <v>217.80600315594066</v>
      </c>
      <c r="F165" s="25">
        <f ca="1">F_Udlaansgab[[#This Row],[Credit-to-GDP (per cent of GDP)]]-F_Udlaansgab[[#This Row],[Trend]]</f>
        <v>38.166918633852134</v>
      </c>
      <c r="G165" s="20">
        <f ca="1">2</f>
        <v>2</v>
      </c>
      <c r="H165" s="21"/>
    </row>
    <row r="166" spans="1:8" x14ac:dyDescent="0.25">
      <c r="A166" s="10">
        <v>40178</v>
      </c>
      <c r="B166" s="25">
        <v>4486.6410937313058</v>
      </c>
      <c r="C166" s="25">
        <v>1722.1000000000001</v>
      </c>
      <c r="D166" s="25">
        <f ca="1">F_Udlaansgab[[#This Row],[Credit (kr. billion)]]/F_Udlaansgab[[#This Row],[GDP (kr. billion)]]*100</f>
        <v>260.53313360033133</v>
      </c>
      <c r="E166" s="25">
        <v>221.61872419806403</v>
      </c>
      <c r="F166" s="25">
        <f ca="1">F_Udlaansgab[[#This Row],[Credit-to-GDP (per cent of GDP)]]-F_Udlaansgab[[#This Row],[Trend]]</f>
        <v>38.914409402267296</v>
      </c>
      <c r="G166" s="20">
        <f ca="1">2</f>
        <v>2</v>
      </c>
      <c r="H166" s="21"/>
    </row>
    <row r="167" spans="1:8" x14ac:dyDescent="0.25">
      <c r="A167" s="10">
        <v>40268</v>
      </c>
      <c r="B167" s="25">
        <v>4531.987573458724</v>
      </c>
      <c r="C167" s="25">
        <v>1731.8</v>
      </c>
      <c r="D167" s="25">
        <f ca="1">F_Udlaansgab[[#This Row],[Credit (kr. billion)]]/F_Udlaansgab[[#This Row],[GDP (kr. billion)]]*100</f>
        <v>261.69231859676199</v>
      </c>
      <c r="E167" s="25">
        <v>225.34609294408193</v>
      </c>
      <c r="F167" s="25">
        <f ca="1">F_Udlaansgab[[#This Row],[Credit-to-GDP (per cent of GDP)]]-F_Udlaansgab[[#This Row],[Trend]]</f>
        <v>36.346225652680062</v>
      </c>
      <c r="G167" s="20">
        <f ca="1">2</f>
        <v>2</v>
      </c>
      <c r="H167" s="21"/>
    </row>
    <row r="168" spans="1:8" x14ac:dyDescent="0.25">
      <c r="A168" s="10">
        <v>40359</v>
      </c>
      <c r="B168" s="25">
        <v>4535.8539622192584</v>
      </c>
      <c r="C168" s="25">
        <v>1759.8000000000002</v>
      </c>
      <c r="D168" s="25">
        <f ca="1">F_Udlaansgab[[#This Row],[Credit (kr. billion)]]/F_Udlaansgab[[#This Row],[GDP (kr. billion)]]*100</f>
        <v>257.7482647016285</v>
      </c>
      <c r="E168" s="25">
        <v>228.7095941826164</v>
      </c>
      <c r="F168" s="25">
        <f ca="1">F_Udlaansgab[[#This Row],[Credit-to-GDP (per cent of GDP)]]-F_Udlaansgab[[#This Row],[Trend]]</f>
        <v>29.038670519012101</v>
      </c>
      <c r="G168" s="20">
        <f ca="1">2</f>
        <v>2</v>
      </c>
      <c r="H168" s="21"/>
    </row>
    <row r="169" spans="1:8" x14ac:dyDescent="0.25">
      <c r="A169" s="10">
        <v>40451</v>
      </c>
      <c r="B169" s="25">
        <v>4522.3730566560971</v>
      </c>
      <c r="C169" s="25">
        <v>1786.3999999999999</v>
      </c>
      <c r="D169" s="25">
        <f ca="1">F_Udlaansgab[[#This Row],[Credit (kr. billion)]]/F_Udlaansgab[[#This Row],[GDP (kr. billion)]]*100</f>
        <v>253.15567939185496</v>
      </c>
      <c r="E169" s="25">
        <v>231.68241947480453</v>
      </c>
      <c r="F169" s="25">
        <f ca="1">F_Udlaansgab[[#This Row],[Credit-to-GDP (per cent of GDP)]]-F_Udlaansgab[[#This Row],[Trend]]</f>
        <v>21.473259917050427</v>
      </c>
      <c r="G169" s="20">
        <f ca="1">2</f>
        <v>2</v>
      </c>
      <c r="H169" s="21"/>
    </row>
    <row r="170" spans="1:8" x14ac:dyDescent="0.25">
      <c r="A170" s="10">
        <v>40543</v>
      </c>
      <c r="B170" s="25">
        <v>4504.7904950554293</v>
      </c>
      <c r="C170" s="25">
        <v>1810.9</v>
      </c>
      <c r="D170" s="25">
        <f ca="1">F_Udlaansgab[[#This Row],[Credit (kr. billion)]]/F_Udlaansgab[[#This Row],[GDP (kr. billion)]]*100</f>
        <v>248.75976006711741</v>
      </c>
      <c r="E170" s="25">
        <v>234.28507805252144</v>
      </c>
      <c r="F170" s="25">
        <f ca="1">F_Udlaansgab[[#This Row],[Credit-to-GDP (per cent of GDP)]]-F_Udlaansgab[[#This Row],[Trend]]</f>
        <v>14.47468201459597</v>
      </c>
      <c r="G170" s="20">
        <f ca="1">2</f>
        <v>2</v>
      </c>
      <c r="H170" s="21"/>
    </row>
    <row r="171" spans="1:8" x14ac:dyDescent="0.25">
      <c r="A171" s="10">
        <v>40633</v>
      </c>
      <c r="B171" s="25">
        <v>4534.1256018027252</v>
      </c>
      <c r="C171" s="25">
        <v>1830.1000000000001</v>
      </c>
      <c r="D171" s="25">
        <f ca="1">F_Udlaansgab[[#This Row],[Credit (kr. billion)]]/F_Udlaansgab[[#This Row],[GDP (kr. billion)]]*100</f>
        <v>247.75288791884185</v>
      </c>
      <c r="E171" s="25">
        <v>236.71249815038101</v>
      </c>
      <c r="F171" s="25">
        <f ca="1">F_Udlaansgab[[#This Row],[Credit-to-GDP (per cent of GDP)]]-F_Udlaansgab[[#This Row],[Trend]]</f>
        <v>11.040389768460841</v>
      </c>
      <c r="G171" s="20">
        <f ca="1">2</f>
        <v>2</v>
      </c>
      <c r="H171" s="21"/>
    </row>
    <row r="172" spans="1:8" x14ac:dyDescent="0.25">
      <c r="A172" s="10">
        <v>40724</v>
      </c>
      <c r="B172" s="25">
        <v>4568.5456042549458</v>
      </c>
      <c r="C172" s="25">
        <v>1842.1</v>
      </c>
      <c r="D172" s="25">
        <f ca="1">F_Udlaansgab[[#This Row],[Credit (kr. billion)]]/F_Udlaansgab[[#This Row],[GDP (kr. billion)]]*100</f>
        <v>248.00746996661127</v>
      </c>
      <c r="E172" s="25">
        <v>239.0380086370177</v>
      </c>
      <c r="F172" s="25">
        <f ca="1">F_Udlaansgab[[#This Row],[Credit-to-GDP (per cent of GDP)]]-F_Udlaansgab[[#This Row],[Trend]]</f>
        <v>8.969461329593571</v>
      </c>
      <c r="G172" s="20">
        <f ca="1">2</f>
        <v>2</v>
      </c>
      <c r="H172" s="21"/>
    </row>
    <row r="173" spans="1:8" x14ac:dyDescent="0.25">
      <c r="A173" s="10">
        <v>40816</v>
      </c>
      <c r="B173" s="25">
        <v>4678.8897630298979</v>
      </c>
      <c r="C173" s="25">
        <v>1842.8000000000002</v>
      </c>
      <c r="D173" s="25">
        <f ca="1">F_Udlaansgab[[#This Row],[Credit (kr. billion)]]/F_Udlaansgab[[#This Row],[GDP (kr. billion)]]*100</f>
        <v>253.90111585792803</v>
      </c>
      <c r="E173" s="25">
        <v>241.57253023965774</v>
      </c>
      <c r="F173" s="25">
        <f ca="1">F_Udlaansgab[[#This Row],[Credit-to-GDP (per cent of GDP)]]-F_Udlaansgab[[#This Row],[Trend]]</f>
        <v>12.328585618270296</v>
      </c>
      <c r="G173" s="20">
        <f ca="1">2</f>
        <v>2</v>
      </c>
      <c r="H173" s="21"/>
    </row>
    <row r="174" spans="1:8" x14ac:dyDescent="0.25">
      <c r="A174" s="10">
        <v>40908</v>
      </c>
      <c r="B174" s="25">
        <v>4728.7024920200347</v>
      </c>
      <c r="C174" s="25">
        <v>1846.8</v>
      </c>
      <c r="D174" s="25">
        <f ca="1">F_Udlaansgab[[#This Row],[Credit (kr. billion)]]/F_Udlaansgab[[#This Row],[GDP (kr. billion)]]*100</f>
        <v>256.04843469894058</v>
      </c>
      <c r="E174" s="25">
        <v>244.10482026863741</v>
      </c>
      <c r="F174" s="25">
        <f ca="1">F_Udlaansgab[[#This Row],[Credit-to-GDP (per cent of GDP)]]-F_Udlaansgab[[#This Row],[Trend]]</f>
        <v>11.943614430303171</v>
      </c>
      <c r="G174" s="20">
        <f ca="1">2</f>
        <v>2</v>
      </c>
      <c r="H174" s="21"/>
    </row>
    <row r="175" spans="1:8" x14ac:dyDescent="0.25">
      <c r="A175" s="10">
        <v>40999</v>
      </c>
      <c r="B175" s="25">
        <v>4789.3018328963526</v>
      </c>
      <c r="C175" s="25">
        <v>1854.6999999999998</v>
      </c>
      <c r="D175" s="25">
        <f ca="1">F_Udlaansgab[[#This Row],[Credit (kr. billion)]]/F_Udlaansgab[[#This Row],[GDP (kr. billion)]]*100</f>
        <v>258.225148697706</v>
      </c>
      <c r="E175" s="25">
        <v>246.63601692049241</v>
      </c>
      <c r="F175" s="25">
        <f ca="1">F_Udlaansgab[[#This Row],[Credit-to-GDP (per cent of GDP)]]-F_Udlaansgab[[#This Row],[Trend]]</f>
        <v>11.589131777213595</v>
      </c>
      <c r="G175" s="20">
        <f ca="1">2</f>
        <v>2</v>
      </c>
      <c r="H175" s="21"/>
    </row>
    <row r="176" spans="1:8" x14ac:dyDescent="0.25">
      <c r="A176" s="10">
        <v>41090</v>
      </c>
      <c r="B176" s="25">
        <v>4816.7736153891274</v>
      </c>
      <c r="C176" s="25">
        <v>1865.8</v>
      </c>
      <c r="D176" s="25">
        <f ca="1">F_Udlaansgab[[#This Row],[Credit (kr. billion)]]/F_Udlaansgab[[#This Row],[GDP (kr. billion)]]*100</f>
        <v>258.16130428712228</v>
      </c>
      <c r="E176" s="25">
        <v>249.04305469782489</v>
      </c>
      <c r="F176" s="25">
        <f ca="1">F_Udlaansgab[[#This Row],[Credit-to-GDP (per cent of GDP)]]-F_Udlaansgab[[#This Row],[Trend]]</f>
        <v>9.1182495892973918</v>
      </c>
      <c r="G176" s="20">
        <f ca="1">2</f>
        <v>2</v>
      </c>
      <c r="H176" s="21"/>
    </row>
    <row r="177" spans="1:8" x14ac:dyDescent="0.25">
      <c r="A177" s="10">
        <v>41182</v>
      </c>
      <c r="B177" s="25">
        <v>4803.402771020621</v>
      </c>
      <c r="C177" s="25">
        <v>1883.4</v>
      </c>
      <c r="D177" s="25">
        <f ca="1">F_Udlaansgab[[#This Row],[Credit (kr. billion)]]/F_Udlaansgab[[#This Row],[GDP (kr. billion)]]*100</f>
        <v>255.03890681855265</v>
      </c>
      <c r="E177" s="25">
        <v>251.16160057569982</v>
      </c>
      <c r="F177" s="25">
        <f ca="1">F_Udlaansgab[[#This Row],[Credit-to-GDP (per cent of GDP)]]-F_Udlaansgab[[#This Row],[Trend]]</f>
        <v>3.8773062428528249</v>
      </c>
      <c r="G177" s="20">
        <f ca="1">2</f>
        <v>2</v>
      </c>
      <c r="H177" s="21"/>
    </row>
    <row r="178" spans="1:8" x14ac:dyDescent="0.25">
      <c r="A178" s="10">
        <v>41274</v>
      </c>
      <c r="B178" s="25">
        <v>4875.5370983272187</v>
      </c>
      <c r="C178" s="25">
        <v>1895</v>
      </c>
      <c r="D178" s="25">
        <f ca="1">F_Udlaansgab[[#This Row],[Credit (kr. billion)]]/F_Udlaansgab[[#This Row],[GDP (kr. billion)]]*100</f>
        <v>257.2842795951039</v>
      </c>
      <c r="E178" s="25">
        <v>253.29304473380896</v>
      </c>
      <c r="F178" s="25">
        <f ca="1">F_Udlaansgab[[#This Row],[Credit-to-GDP (per cent of GDP)]]-F_Udlaansgab[[#This Row],[Trend]]</f>
        <v>3.9912348612949415</v>
      </c>
      <c r="G178" s="20">
        <f ca="1">2</f>
        <v>2</v>
      </c>
      <c r="H178" s="21"/>
    </row>
    <row r="179" spans="1:8" x14ac:dyDescent="0.25">
      <c r="A179" s="10">
        <v>41364</v>
      </c>
      <c r="B179" s="25">
        <v>4862.2165652827243</v>
      </c>
      <c r="C179" s="25">
        <v>1901.7</v>
      </c>
      <c r="D179" s="25">
        <f ca="1">F_Udlaansgab[[#This Row],[Credit (kr. billion)]]/F_Udlaansgab[[#This Row],[GDP (kr. billion)]]*100</f>
        <v>255.677371051308</v>
      </c>
      <c r="E179" s="25">
        <v>255.22611044805771</v>
      </c>
      <c r="F179" s="25">
        <f ca="1">F_Udlaansgab[[#This Row],[Credit-to-GDP (per cent of GDP)]]-F_Udlaansgab[[#This Row],[Trend]]</f>
        <v>0.45126060325029016</v>
      </c>
      <c r="G179" s="20">
        <f ca="1">2</f>
        <v>2</v>
      </c>
      <c r="H179" s="21"/>
    </row>
    <row r="180" spans="1:8" x14ac:dyDescent="0.25">
      <c r="A180" s="10">
        <v>41455</v>
      </c>
      <c r="B180" s="25">
        <v>4842.8023975146807</v>
      </c>
      <c r="C180" s="25">
        <v>1911.5</v>
      </c>
      <c r="D180" s="25">
        <f ca="1">F_Udlaansgab[[#This Row],[Credit (kr. billion)]]/F_Udlaansgab[[#This Row],[GDP (kr. billion)]]*100</f>
        <v>253.35089707113161</v>
      </c>
      <c r="E180" s="25">
        <v>256.92684796576492</v>
      </c>
      <c r="F180" s="25">
        <f ca="1">F_Udlaansgab[[#This Row],[Credit-to-GDP (per cent of GDP)]]-F_Udlaansgab[[#This Row],[Trend]]</f>
        <v>-3.5759508946333085</v>
      </c>
      <c r="G180" s="20">
        <f ca="1">2</f>
        <v>2</v>
      </c>
      <c r="H180" s="21"/>
    </row>
    <row r="181" spans="1:8" x14ac:dyDescent="0.25">
      <c r="A181" s="10">
        <v>41547</v>
      </c>
      <c r="B181" s="25">
        <v>4842.2493515096903</v>
      </c>
      <c r="C181" s="25">
        <v>1919.6000000000001</v>
      </c>
      <c r="D181" s="25">
        <f ca="1">F_Udlaansgab[[#This Row],[Credit (kr. billion)]]/F_Udlaansgab[[#This Row],[GDP (kr. billion)]]*100</f>
        <v>252.25303977441604</v>
      </c>
      <c r="E181" s="25">
        <v>258.46899219573658</v>
      </c>
      <c r="F181" s="25">
        <f ca="1">F_Udlaansgab[[#This Row],[Credit-to-GDP (per cent of GDP)]]-F_Udlaansgab[[#This Row],[Trend]]</f>
        <v>-6.2159524213205373</v>
      </c>
      <c r="G181" s="20">
        <f ca="1">2</f>
        <v>2</v>
      </c>
      <c r="H181" s="21"/>
    </row>
    <row r="182" spans="1:8" x14ac:dyDescent="0.25">
      <c r="A182" s="10">
        <v>41639</v>
      </c>
      <c r="B182" s="25">
        <v>4751.4796826927659</v>
      </c>
      <c r="C182" s="25">
        <v>1929.7</v>
      </c>
      <c r="D182" s="25">
        <f ca="1">F_Udlaansgab[[#This Row],[Credit (kr. billion)]]/F_Udlaansgab[[#This Row],[GDP (kr. billion)]]*100</f>
        <v>246.22893106144818</v>
      </c>
      <c r="E182" s="25">
        <v>259.58767782557925</v>
      </c>
      <c r="F182" s="25">
        <f ca="1">F_Udlaansgab[[#This Row],[Credit-to-GDP (per cent of GDP)]]-F_Udlaansgab[[#This Row],[Trend]]</f>
        <v>-13.35874676413107</v>
      </c>
      <c r="G182" s="20">
        <f ca="1">2</f>
        <v>2</v>
      </c>
      <c r="H182" s="21"/>
    </row>
    <row r="183" spans="1:8" x14ac:dyDescent="0.25">
      <c r="A183" s="10">
        <v>41729</v>
      </c>
      <c r="B183" s="25">
        <v>4778.1035013219389</v>
      </c>
      <c r="C183" s="25">
        <v>1945</v>
      </c>
      <c r="D183" s="25">
        <f ca="1">F_Udlaansgab[[#This Row],[Credit (kr. billion)]]/F_Udlaansgab[[#This Row],[GDP (kr. billion)]]*100</f>
        <v>245.66084839701486</v>
      </c>
      <c r="E183" s="25">
        <v>260.59355993675103</v>
      </c>
      <c r="F183" s="25">
        <f ca="1">F_Udlaansgab[[#This Row],[Credit-to-GDP (per cent of GDP)]]-F_Udlaansgab[[#This Row],[Trend]]</f>
        <v>-14.932711539736175</v>
      </c>
      <c r="G183" s="20">
        <f ca="1">2</f>
        <v>2</v>
      </c>
      <c r="H183" s="21"/>
    </row>
    <row r="184" spans="1:8" x14ac:dyDescent="0.25">
      <c r="A184" s="10">
        <v>41820</v>
      </c>
      <c r="B184" s="25">
        <v>4756.8210674064994</v>
      </c>
      <c r="C184" s="25">
        <v>1952.7</v>
      </c>
      <c r="D184" s="25">
        <f ca="1">F_Udlaansgab[[#This Row],[Credit (kr. billion)]]/F_Udlaansgab[[#This Row],[GDP (kr. billion)]]*100</f>
        <v>243.60224650005117</v>
      </c>
      <c r="E184" s="25">
        <v>261.40885687376885</v>
      </c>
      <c r="F184" s="25">
        <f ca="1">F_Udlaansgab[[#This Row],[Credit-to-GDP (per cent of GDP)]]-F_Udlaansgab[[#This Row],[Trend]]</f>
        <v>-17.806610373717689</v>
      </c>
      <c r="G184" s="20">
        <f ca="1">2</f>
        <v>2</v>
      </c>
      <c r="H184" s="21"/>
    </row>
    <row r="185" spans="1:8" x14ac:dyDescent="0.25">
      <c r="A185" s="10">
        <v>41912</v>
      </c>
      <c r="B185" s="25">
        <v>4878.0944512142887</v>
      </c>
      <c r="C185" s="25">
        <v>1964.2</v>
      </c>
      <c r="D185" s="25">
        <f ca="1">F_Udlaansgab[[#This Row],[Credit (kr. billion)]]/F_Udlaansgab[[#This Row],[GDP (kr. billion)]]*100</f>
        <v>248.35019097924288</v>
      </c>
      <c r="E185" s="25">
        <v>262.41190801019752</v>
      </c>
      <c r="F185" s="25">
        <f ca="1">F_Udlaansgab[[#This Row],[Credit-to-GDP (per cent of GDP)]]-F_Udlaansgab[[#This Row],[Trend]]</f>
        <v>-14.06171703095464</v>
      </c>
      <c r="G185" s="20">
        <f ca="1">2</f>
        <v>2</v>
      </c>
      <c r="H185" s="21"/>
    </row>
    <row r="186" spans="1:8" x14ac:dyDescent="0.25">
      <c r="A186" s="10">
        <v>42004</v>
      </c>
      <c r="B186" s="25">
        <v>4896.621311720377</v>
      </c>
      <c r="C186" s="25">
        <v>1981.2</v>
      </c>
      <c r="D186" s="25">
        <f ca="1">F_Udlaansgab[[#This Row],[Credit (kr. billion)]]/F_Udlaansgab[[#This Row],[GDP (kr. billion)]]*100</f>
        <v>247.15431615790317</v>
      </c>
      <c r="E186" s="25">
        <v>263.27306471079055</v>
      </c>
      <c r="F186" s="25">
        <f ca="1">F_Udlaansgab[[#This Row],[Credit-to-GDP (per cent of GDP)]]-F_Udlaansgab[[#This Row],[Trend]]</f>
        <v>-16.118748552887382</v>
      </c>
      <c r="G186" s="20">
        <f ca="1">2</f>
        <v>2</v>
      </c>
      <c r="H186" s="21"/>
    </row>
    <row r="187" spans="1:8" x14ac:dyDescent="0.25">
      <c r="A187" s="10">
        <v>42094</v>
      </c>
      <c r="B187" s="25">
        <v>4939.4522608363613</v>
      </c>
      <c r="C187" s="25">
        <v>1997.5</v>
      </c>
      <c r="D187" s="25">
        <f ca="1">F_Udlaansgab[[#This Row],[Credit (kr. billion)]]/F_Udlaansgab[[#This Row],[GDP (kr. billion)]]*100</f>
        <v>247.28171518580032</v>
      </c>
      <c r="E187" s="25">
        <v>264.06931193828615</v>
      </c>
      <c r="F187" s="25">
        <f ca="1">F_Udlaansgab[[#This Row],[Credit-to-GDP (per cent of GDP)]]-F_Udlaansgab[[#This Row],[Trend]]</f>
        <v>-16.787596752485825</v>
      </c>
      <c r="G187" s="20">
        <f ca="1">2</f>
        <v>2</v>
      </c>
      <c r="H187" s="21"/>
    </row>
    <row r="188" spans="1:8" x14ac:dyDescent="0.25">
      <c r="A188" s="10">
        <v>42185</v>
      </c>
      <c r="B188" s="25">
        <v>4920.7008479602864</v>
      </c>
      <c r="C188" s="25">
        <v>2015.8000000000002</v>
      </c>
      <c r="D188" s="25">
        <f ca="1">F_Udlaansgab[[#This Row],[Credit (kr. billion)]]/F_Udlaansgab[[#This Row],[GDP (kr. billion)]]*100</f>
        <v>244.10660025599196</v>
      </c>
      <c r="E188" s="25">
        <v>264.62252827628413</v>
      </c>
      <c r="F188" s="25">
        <f ca="1">F_Udlaansgab[[#This Row],[Credit-to-GDP (per cent of GDP)]]-F_Udlaansgab[[#This Row],[Trend]]</f>
        <v>-20.515928020292165</v>
      </c>
      <c r="G188" s="20">
        <f ca="1">2</f>
        <v>2</v>
      </c>
      <c r="H188" s="21"/>
    </row>
    <row r="189" spans="1:8" x14ac:dyDescent="0.25">
      <c r="A189" s="10">
        <v>42277</v>
      </c>
      <c r="B189" s="25">
        <v>4997.8230702881283</v>
      </c>
      <c r="C189" s="25">
        <v>2028</v>
      </c>
      <c r="D189" s="25">
        <f ca="1">F_Udlaansgab[[#This Row],[Credit (kr. billion)]]/F_Udlaansgab[[#This Row],[GDP (kr. billion)]]*100</f>
        <v>246.44097979724498</v>
      </c>
      <c r="E189" s="25">
        <v>265.24164056840328</v>
      </c>
      <c r="F189" s="25">
        <f ca="1">F_Udlaansgab[[#This Row],[Credit-to-GDP (per cent of GDP)]]-F_Udlaansgab[[#This Row],[Trend]]</f>
        <v>-18.800660771158306</v>
      </c>
      <c r="G189" s="20">
        <f ca="1">2</f>
        <v>2</v>
      </c>
      <c r="H189" s="21"/>
    </row>
    <row r="190" spans="1:8" x14ac:dyDescent="0.25">
      <c r="A190" s="10">
        <v>42369</v>
      </c>
      <c r="B190" s="25">
        <v>4994.1422686554233</v>
      </c>
      <c r="C190" s="25">
        <v>2036.4</v>
      </c>
      <c r="D190" s="25">
        <f ca="1">F_Udlaansgab[[#This Row],[Credit (kr. billion)]]/F_Udlaansgab[[#This Row],[GDP (kr. billion)]]*100</f>
        <v>245.24367848435585</v>
      </c>
      <c r="E190" s="25">
        <v>265.73250469347386</v>
      </c>
      <c r="F190" s="25">
        <f ca="1">F_Udlaansgab[[#This Row],[Credit-to-GDP (per cent of GDP)]]-F_Udlaansgab[[#This Row],[Trend]]</f>
        <v>-20.488826209118002</v>
      </c>
      <c r="G190" s="20">
        <f ca="1">2</f>
        <v>2</v>
      </c>
      <c r="H190" s="21"/>
    </row>
    <row r="191" spans="1:8" x14ac:dyDescent="0.25">
      <c r="A191" s="10">
        <v>42460</v>
      </c>
      <c r="B191" s="25">
        <v>5011.3037069709308</v>
      </c>
      <c r="C191" s="25">
        <v>2045.3</v>
      </c>
      <c r="D191" s="25">
        <f ca="1">F_Udlaansgab[[#This Row],[Credit (kr. billion)]]/F_Udlaansgab[[#This Row],[GDP (kr. billion)]]*100</f>
        <v>245.01558240702738</v>
      </c>
      <c r="E191" s="25">
        <v>266.15255478216324</v>
      </c>
      <c r="F191" s="25">
        <f ca="1">F_Udlaansgab[[#This Row],[Credit-to-GDP (per cent of GDP)]]-F_Udlaansgab[[#This Row],[Trend]]</f>
        <v>-21.136972375135855</v>
      </c>
      <c r="G191" s="20">
        <f ca="1">2</f>
        <v>2</v>
      </c>
      <c r="H191" s="21"/>
    </row>
    <row r="192" spans="1:8" x14ac:dyDescent="0.25">
      <c r="A192" s="10">
        <v>42551</v>
      </c>
      <c r="B192" s="25">
        <v>5068.2037219116664</v>
      </c>
      <c r="C192" s="25">
        <v>2065.9</v>
      </c>
      <c r="D192" s="25">
        <f ca="1">F_Udlaansgab[[#This Row],[Credit (kr. billion)]]/F_Udlaansgab[[#This Row],[GDP (kr. billion)]]*100</f>
        <v>245.32667224510703</v>
      </c>
      <c r="E192" s="25">
        <v>266.53415991147011</v>
      </c>
      <c r="F192" s="25">
        <f ca="1">F_Udlaansgab[[#This Row],[Credit-to-GDP (per cent of GDP)]]-F_Udlaansgab[[#This Row],[Trend]]</f>
        <v>-21.207487666363079</v>
      </c>
      <c r="G192" s="20">
        <f ca="1">2</f>
        <v>2</v>
      </c>
      <c r="H192" s="21"/>
    </row>
    <row r="193" spans="1:8" x14ac:dyDescent="0.25">
      <c r="A193" s="10">
        <v>42643</v>
      </c>
      <c r="B193" s="25">
        <v>5146.0358500746588</v>
      </c>
      <c r="C193" s="25">
        <v>2081.5</v>
      </c>
      <c r="D193" s="25">
        <f ca="1">F_Udlaansgab[[#This Row],[Credit (kr. billion)]]/F_Udlaansgab[[#This Row],[GDP (kr. billion)]]*100</f>
        <v>247.22728081069704</v>
      </c>
      <c r="E193" s="25">
        <v>266.96625429717989</v>
      </c>
      <c r="F193" s="25">
        <f ca="1">F_Udlaansgab[[#This Row],[Credit-to-GDP (per cent of GDP)]]-F_Udlaansgab[[#This Row],[Trend]]</f>
        <v>-19.738973486482848</v>
      </c>
      <c r="G193" s="20">
        <f ca="1">2</f>
        <v>2</v>
      </c>
      <c r="H193" s="21"/>
    </row>
    <row r="194" spans="1:8" x14ac:dyDescent="0.25">
      <c r="A194" s="10">
        <v>42735</v>
      </c>
      <c r="B194" s="25">
        <v>5116.703163257489</v>
      </c>
      <c r="C194" s="25">
        <v>2107.8000000000002</v>
      </c>
      <c r="D194" s="25">
        <f ca="1">F_Udlaansgab[[#This Row],[Credit (kr. billion)]]/F_Udlaansgab[[#This Row],[GDP (kr. billion)]]*100</f>
        <v>242.75088543777818</v>
      </c>
      <c r="E194" s="25">
        <v>267.09954167963781</v>
      </c>
      <c r="F194" s="25">
        <f ca="1">F_Udlaansgab[[#This Row],[Credit-to-GDP (per cent of GDP)]]-F_Udlaansgab[[#This Row],[Trend]]</f>
        <v>-24.348656241859629</v>
      </c>
      <c r="G194" s="20">
        <f ca="1">2</f>
        <v>2</v>
      </c>
      <c r="H194" s="21"/>
    </row>
    <row r="195" spans="1:8" x14ac:dyDescent="0.25">
      <c r="A195" s="10">
        <v>42825</v>
      </c>
      <c r="B195" s="25">
        <v>5114.08</v>
      </c>
      <c r="C195" s="25">
        <v>2133.6</v>
      </c>
      <c r="D195" s="25">
        <f ca="1">F_Udlaansgab[[#This Row],[Credit (kr. billion)]]/F_Udlaansgab[[#This Row],[GDP (kr. billion)]]*100</f>
        <v>239.69253843269593</v>
      </c>
      <c r="E195" s="25">
        <v>267.02084269349524</v>
      </c>
      <c r="F195" s="25">
        <f ca="1">F_Udlaansgab[[#This Row],[Credit-to-GDP (per cent of GDP)]]-F_Udlaansgab[[#This Row],[Trend]]</f>
        <v>-27.328304260799314</v>
      </c>
      <c r="G195" s="20">
        <f ca="1">2</f>
        <v>2</v>
      </c>
      <c r="H195" s="21"/>
    </row>
    <row r="196" spans="1:8" x14ac:dyDescent="0.25">
      <c r="A196" s="10">
        <v>42916</v>
      </c>
      <c r="B196" s="25">
        <v>5114.5</v>
      </c>
      <c r="C196" s="25">
        <v>2157.9</v>
      </c>
      <c r="D196" s="25">
        <f ca="1">F_Udlaansgab[[#This Row],[Credit (kr. billion)]]/F_Udlaansgab[[#This Row],[GDP (kr. billion)]]*100</f>
        <v>237.01283655405717</v>
      </c>
      <c r="E196" s="25">
        <v>266.75788345146259</v>
      </c>
      <c r="F196" s="25">
        <f ca="1">F_Udlaansgab[[#This Row],[Credit-to-GDP (per cent of GDP)]]-F_Udlaansgab[[#This Row],[Trend]]</f>
        <v>-29.745046897405416</v>
      </c>
      <c r="G196" s="20">
        <f ca="1">2</f>
        <v>2</v>
      </c>
      <c r="H196" s="21"/>
    </row>
    <row r="197" spans="1:8" x14ac:dyDescent="0.25">
      <c r="A197" s="10">
        <v>43008</v>
      </c>
      <c r="B197" s="25">
        <v>5133.4459999999999</v>
      </c>
      <c r="C197" s="25">
        <v>2177.5</v>
      </c>
      <c r="D197" s="25">
        <f ca="1">F_Udlaansgab[[#This Row],[Credit (kr. billion)]]/F_Udlaansgab[[#This Row],[GDP (kr. billion)]]*100</f>
        <v>235.74952927669344</v>
      </c>
      <c r="E197" s="25">
        <v>266.39449602297788</v>
      </c>
      <c r="F197" s="25">
        <f ca="1">F_Udlaansgab[[#This Row],[Credit-to-GDP (per cent of GDP)]]-F_Udlaansgab[[#This Row],[Trend]]</f>
        <v>-30.644966746284439</v>
      </c>
      <c r="G197" s="20">
        <f ca="1">2</f>
        <v>2</v>
      </c>
      <c r="H197" s="21"/>
    </row>
    <row r="198" spans="1:8" x14ac:dyDescent="0.25">
      <c r="A198" s="10">
        <v>43100</v>
      </c>
      <c r="B198" s="25">
        <v>5142.0879999999997</v>
      </c>
      <c r="C198" s="25">
        <v>2193</v>
      </c>
      <c r="D198" s="25">
        <f ca="1">F_Udlaansgab[[#This Row],[Credit (kr. billion)]]/F_Udlaansgab[[#This Row],[GDP (kr. billion)]]*100</f>
        <v>234.47733698130415</v>
      </c>
      <c r="E198" s="25">
        <v>265.93430429205199</v>
      </c>
      <c r="F198" s="25">
        <f ca="1">F_Udlaansgab[[#This Row],[Credit-to-GDP (per cent of GDP)]]-F_Udlaansgab[[#This Row],[Trend]]</f>
        <v>-31.456967310747842</v>
      </c>
      <c r="G198" s="20">
        <f ca="1">2</f>
        <v>2</v>
      </c>
      <c r="H198" s="21"/>
    </row>
    <row r="199" spans="1:8" x14ac:dyDescent="0.25">
      <c r="A199" s="10">
        <v>43190</v>
      </c>
      <c r="B199" s="25">
        <v>5167.6619999999994</v>
      </c>
      <c r="C199" s="25">
        <v>2201</v>
      </c>
      <c r="D199" s="25">
        <f ca="1">F_Udlaansgab[[#This Row],[Credit (kr. billion)]]/F_Udlaansgab[[#This Row],[GDP (kr. billion)]]*100</f>
        <v>234.78700590640616</v>
      </c>
      <c r="E199" s="25">
        <v>265.467870640169</v>
      </c>
      <c r="F199" s="25">
        <f ca="1">F_Udlaansgab[[#This Row],[Credit-to-GDP (per cent of GDP)]]-F_Udlaansgab[[#This Row],[Trend]]</f>
        <v>-30.680864733762832</v>
      </c>
      <c r="G199" s="20">
        <f ca="1">2</f>
        <v>2</v>
      </c>
      <c r="H199" s="21"/>
    </row>
    <row r="200" spans="1:8" x14ac:dyDescent="0.25">
      <c r="A200" s="10">
        <v>43281</v>
      </c>
      <c r="B200" s="25">
        <v>5211.6259999999993</v>
      </c>
      <c r="C200" s="25">
        <v>2211.8999999999996</v>
      </c>
      <c r="D200" s="25">
        <f ca="1">F_Udlaansgab[[#This Row],[Credit (kr. billion)]]/F_Udlaansgab[[#This Row],[GDP (kr. billion)]]*100</f>
        <v>235.61761381617617</v>
      </c>
      <c r="E200" s="25">
        <v>265.02521975254655</v>
      </c>
      <c r="F200" s="25">
        <f ca="1">F_Udlaansgab[[#This Row],[Credit-to-GDP (per cent of GDP)]]-F_Udlaansgab[[#This Row],[Trend]]</f>
        <v>-29.407605936370373</v>
      </c>
      <c r="G200" s="20">
        <f ca="1">2</f>
        <v>2</v>
      </c>
      <c r="H200" s="21"/>
    </row>
    <row r="201" spans="1:8" x14ac:dyDescent="0.25">
      <c r="A201" s="10">
        <v>43373</v>
      </c>
      <c r="B201" s="25">
        <v>5251.2269999999999</v>
      </c>
      <c r="C201" s="25">
        <v>2231</v>
      </c>
      <c r="D201" s="25">
        <f ca="1">F_Udlaansgab[[#This Row],[Credit (kr. billion)]]/F_Udlaansgab[[#This Row],[GDP (kr. billion)]]*100</f>
        <v>235.3754818467055</v>
      </c>
      <c r="E201" s="25">
        <v>264.54833720133712</v>
      </c>
      <c r="F201" s="25">
        <f ca="1">F_Udlaansgab[[#This Row],[Credit-to-GDP (per cent of GDP)]]-F_Udlaansgab[[#This Row],[Trend]]</f>
        <v>-29.172855354631622</v>
      </c>
      <c r="G201" s="20">
        <f ca="1">2</f>
        <v>2</v>
      </c>
      <c r="H201" s="21"/>
    </row>
    <row r="202" spans="1:8" x14ac:dyDescent="0.25">
      <c r="A202" s="10">
        <v>43465</v>
      </c>
      <c r="B202" s="25">
        <v>5298.74</v>
      </c>
      <c r="C202" s="25">
        <v>2253.3000000000002</v>
      </c>
      <c r="D202" s="25">
        <f ca="1">F_Udlaansgab[[#This Row],[Credit (kr. billion)]]/F_Udlaansgab[[#This Row],[GDP (kr. billion)]]*100</f>
        <v>235.15466205121376</v>
      </c>
      <c r="E202" s="25">
        <v>264.04062111957745</v>
      </c>
      <c r="F202" s="25">
        <f ca="1">F_Udlaansgab[[#This Row],[Credit-to-GDP (per cent of GDP)]]-F_Udlaansgab[[#This Row],[Trend]]</f>
        <v>-28.88595906836369</v>
      </c>
      <c r="G202" s="20">
        <f ca="1">2</f>
        <v>2</v>
      </c>
      <c r="H202" s="21"/>
    </row>
    <row r="203" spans="1:8" x14ac:dyDescent="0.25">
      <c r="A203" s="10">
        <v>43555</v>
      </c>
      <c r="B203" s="25">
        <v>5427.5420000000004</v>
      </c>
      <c r="C203" s="25">
        <v>2272.9</v>
      </c>
      <c r="D203" s="25">
        <f ca="1">F_Udlaansgab[[#This Row],[Credit (kr. billion)]]/F_Udlaansgab[[#This Row],[GDP (kr. billion)]]*100</f>
        <v>238.79369967882442</v>
      </c>
      <c r="E203" s="25">
        <v>263.71529660577966</v>
      </c>
      <c r="F203" s="25">
        <f ca="1">F_Udlaansgab[[#This Row],[Credit-to-GDP (per cent of GDP)]]-F_Udlaansgab[[#This Row],[Trend]]</f>
        <v>-24.921596926955232</v>
      </c>
      <c r="G203" s="20">
        <f ca="1">2</f>
        <v>2</v>
      </c>
      <c r="H203" s="21"/>
    </row>
    <row r="204" spans="1:8" x14ac:dyDescent="0.25">
      <c r="A204" s="10">
        <v>43646</v>
      </c>
      <c r="B204" s="25">
        <v>5533.1350000000002</v>
      </c>
      <c r="C204" s="25">
        <v>2288.6000000000004</v>
      </c>
      <c r="D204" s="25">
        <f ca="1">F_Udlaansgab[[#This Row],[Credit (kr. billion)]]/F_Udlaansgab[[#This Row],[GDP (kr. billion)]]*100</f>
        <v>241.76942235427768</v>
      </c>
      <c r="E204" s="25">
        <v>263.53220301971737</v>
      </c>
      <c r="F204" s="25">
        <f ca="1">F_Udlaansgab[[#This Row],[Credit-to-GDP (per cent of GDP)]]-F_Udlaansgab[[#This Row],[Trend]]</f>
        <v>-21.762780665439692</v>
      </c>
      <c r="G204" s="20">
        <f ca="1">2</f>
        <v>2</v>
      </c>
      <c r="H204" s="21"/>
    </row>
    <row r="205" spans="1:8" x14ac:dyDescent="0.25">
      <c r="A205" s="10">
        <v>43738</v>
      </c>
      <c r="B205" s="25">
        <v>5646.4059999999999</v>
      </c>
      <c r="C205" s="25">
        <v>2305.1000000000004</v>
      </c>
      <c r="D205" s="25">
        <f ca="1">F_Udlaansgab[[#This Row],[Credit (kr. billion)]]/F_Udlaansgab[[#This Row],[GDP (kr. billion)]]*100</f>
        <v>244.95275693028501</v>
      </c>
      <c r="E205" s="25">
        <v>263.49976971759781</v>
      </c>
      <c r="F205" s="25">
        <f ca="1">F_Udlaansgab[[#This Row],[Credit-to-GDP (per cent of GDP)]]-F_Udlaansgab[[#This Row],[Trend]]</f>
        <v>-18.547012787312809</v>
      </c>
      <c r="G205" s="20">
        <f ca="1">2</f>
        <v>2</v>
      </c>
      <c r="H205" s="21"/>
    </row>
    <row r="206" spans="1:8" x14ac:dyDescent="0.25">
      <c r="A206" s="10">
        <v>43830</v>
      </c>
      <c r="B206" s="25">
        <v>5721.165</v>
      </c>
      <c r="C206" s="25">
        <v>2318.1000000000004</v>
      </c>
      <c r="D206" s="25">
        <f ca="1">F_Udlaansgab[[#This Row],[Credit (kr. billion)]]/F_Udlaansgab[[#This Row],[GDP (kr. billion)]]*100</f>
        <v>246.80406367283547</v>
      </c>
      <c r="E206" s="25">
        <v>263.54185033360869</v>
      </c>
      <c r="F206" s="25">
        <f ca="1">F_Udlaansgab[[#This Row],[Credit-to-GDP (per cent of GDP)]]-F_Udlaansgab[[#This Row],[Trend]]</f>
        <v>-16.737786660773224</v>
      </c>
      <c r="G206" s="20">
        <f ca="1">2</f>
        <v>2</v>
      </c>
      <c r="H206" s="21"/>
    </row>
    <row r="207" spans="1:8" x14ac:dyDescent="0.25">
      <c r="A207" s="10">
        <v>43921</v>
      </c>
      <c r="B207" s="25">
        <v>5717.1289999999999</v>
      </c>
      <c r="C207" s="25">
        <v>2336.4</v>
      </c>
      <c r="D207" s="25">
        <f ca="1">F_Udlaansgab[[#This Row],[Credit (kr. billion)]]/F_Udlaansgab[[#This Row],[GDP (kr. billion)]]*100</f>
        <v>244.69821092278718</v>
      </c>
      <c r="E207" s="25">
        <v>263.44073532067239</v>
      </c>
      <c r="F207" s="25">
        <f ca="1">F_Udlaansgab[[#This Row],[Credit-to-GDP (per cent of GDP)]]-F_Udlaansgab[[#This Row],[Trend]]</f>
        <v>-18.742524397885205</v>
      </c>
      <c r="G207" s="20">
        <f ca="1">2</f>
        <v>2</v>
      </c>
      <c r="H207" s="21"/>
    </row>
    <row r="208" spans="1:8" x14ac:dyDescent="0.25">
      <c r="A208" s="10">
        <v>44012</v>
      </c>
      <c r="B208" s="25">
        <v>5758.9639999999999</v>
      </c>
      <c r="C208" s="25">
        <v>2312.6999999999998</v>
      </c>
      <c r="D208" s="25">
        <f ca="1">F_Udlaansgab[[#This Row],[Credit (kr. billion)]]/F_Udlaansgab[[#This Row],[GDP (kr. billion)]]*100</f>
        <v>249.0147446707312</v>
      </c>
      <c r="E208" s="25">
        <v>263.55240920081781</v>
      </c>
      <c r="F208" s="25">
        <f ca="1">F_Udlaansgab[[#This Row],[Credit-to-GDP (per cent of GDP)]]-F_Udlaansgab[[#This Row],[Trend]]</f>
        <v>-14.537664530086602</v>
      </c>
      <c r="G208" s="20">
        <f ca="1">2</f>
        <v>2</v>
      </c>
      <c r="H208" s="21"/>
    </row>
    <row r="209" spans="1:8" x14ac:dyDescent="0.25">
      <c r="A209" s="10">
        <v>44104</v>
      </c>
      <c r="B209" s="25">
        <v>5643.2240000000002</v>
      </c>
      <c r="C209" s="25">
        <v>2320</v>
      </c>
      <c r="D209" s="25">
        <f ca="1">F_Udlaansgab[[#This Row],[Credit (kr. billion)]]/F_Udlaansgab[[#This Row],[GDP (kr. billion)]]*100</f>
        <v>243.24241379310348</v>
      </c>
      <c r="E209" s="25">
        <v>263.31994873733754</v>
      </c>
      <c r="F209" s="25">
        <f ca="1">F_Udlaansgab[[#This Row],[Credit-to-GDP (per cent of GDP)]]-F_Udlaansgab[[#This Row],[Trend]]</f>
        <v>-20.07753494423406</v>
      </c>
      <c r="G209" s="20">
        <f ca="1">2</f>
        <v>2</v>
      </c>
      <c r="H209" s="21"/>
    </row>
    <row r="210" spans="1:8" x14ac:dyDescent="0.25">
      <c r="A210" s="10">
        <v>44196</v>
      </c>
      <c r="B210" s="25">
        <v>5684.5110000000004</v>
      </c>
      <c r="C210" s="25">
        <v>2329.5</v>
      </c>
      <c r="D210" s="25">
        <f ca="1">F_Udlaansgab[[#This Row],[Credit (kr. billion)]]/F_Udlaansgab[[#This Row],[GDP (kr. billion)]]*100</f>
        <v>244.02279459111398</v>
      </c>
      <c r="E210" s="25">
        <v>263.11201845267493</v>
      </c>
      <c r="F210" s="25">
        <f ca="1">F_Udlaansgab[[#This Row],[Credit-to-GDP (per cent of GDP)]]-F_Udlaansgab[[#This Row],[Trend]]</f>
        <v>-19.089223861560953</v>
      </c>
      <c r="G210" s="20">
        <f ca="1">2</f>
        <v>2</v>
      </c>
      <c r="H210" s="21"/>
    </row>
    <row r="211" spans="1:8" x14ac:dyDescent="0.25">
      <c r="A211" s="10">
        <v>44286</v>
      </c>
      <c r="B211" s="25">
        <v>5675.8590000000004</v>
      </c>
      <c r="C211" s="25">
        <v>2332.6</v>
      </c>
      <c r="D211" s="25">
        <f ca="1">F_Udlaansgab[[#This Row],[Credit (kr. billion)]]/F_Udlaansgab[[#This Row],[GDP (kr. billion)]]*100</f>
        <v>243.32757438051962</v>
      </c>
      <c r="E211" s="25">
        <v>262.84809735634241</v>
      </c>
      <c r="F211" s="25">
        <f ca="1">F_Udlaansgab[[#This Row],[Credit-to-GDP (per cent of GDP)]]-F_Udlaansgab[[#This Row],[Trend]]</f>
        <v>-19.520522975822786</v>
      </c>
      <c r="G211" s="20">
        <f ca="1">2</f>
        <v>2</v>
      </c>
      <c r="H211" s="21"/>
    </row>
    <row r="212" spans="1:8" x14ac:dyDescent="0.25">
      <c r="A212" s="10">
        <v>44377</v>
      </c>
      <c r="B212" s="25">
        <v>5702.3090000000002</v>
      </c>
      <c r="C212" s="25">
        <v>2396.5</v>
      </c>
      <c r="D212" s="25">
        <f ca="1">F_Udlaansgab[[#This Row],[Credit (kr. billion)]]/F_Udlaansgab[[#This Row],[GDP (kr. billion)]]*100</f>
        <v>237.94320884623409</v>
      </c>
      <c r="E212" s="25">
        <v>262.2741440551697</v>
      </c>
      <c r="F212" s="25">
        <f ca="1">F_Udlaansgab[[#This Row],[Credit-to-GDP (per cent of GDP)]]-F_Udlaansgab[[#This Row],[Trend]]</f>
        <v>-24.330935208935614</v>
      </c>
      <c r="G212" s="20">
        <f ca="1">2</f>
        <v>2</v>
      </c>
      <c r="H212" s="21"/>
    </row>
  </sheetData>
  <mergeCells count="4">
    <mergeCell ref="A1:G1"/>
    <mergeCell ref="B2:G2"/>
    <mergeCell ref="B3:G3"/>
    <mergeCell ref="I2:P2"/>
  </mergeCells>
  <hyperlinks>
    <hyperlink ref="G4" location="Contents!A1" display="Back to Contents" xr:uid="{00000000-0004-0000-11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1 8 6 c 5 a 7 - a f a 4 - 4 5 c 1 - a 7 1 8 - 0 d d b 4 7 c 4 1 a d 4 "   x m l n s = " h t t p : / / s c h e m a s . m i c r o s o f t . c o m / D a t a M a s h u p " > A A A A A B c D A A B Q S w M E F A A C A A g A 7 E 6 K U 1 m E N s + n A A A A + Q A A A B I A H A B D b 2 5 m a W c v U G F j a 2 F n Z S 5 4 b W w g o h g A K K A U A A A A A A A A A A A A A A A A A A A A A A A A A A A A h c 8 x D o I w G A X g q 5 D u t K U a I + S n D L o p i Y m J c W 1 K h U Y o h h b L 3 R w 8 k l e Q R F E 3 x / f y D e 8 9 b n f I h q Y O r q q z u j U p i j B F g T K y L b Q p U 9 S 7 U 7 h E G Y e d k G d R q m D E x i a D L V J U O X d J C P H e Y z / D b V c S R m l E j v l 2 L y v V C P T B + j 8 O t b F O G K k Q h 8 N r D G c 4 n u M F Y z G m o w U y 9 Z B r 8 z V s n I w p k J 8 S V n 3 t + k 7 x Q o T r D Z A p A n n f 4 E 9 Q S w M E F A A C A A g A 7 E 6 K 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x O i l M o i k e 4 D g A A A B E A A A A T A B w A R m 9 y b X V s Y X M v U 2 V j d G l v b j E u b S C i G A A o o B Q A A A A A A A A A A A A A A A A A A A A A A A A A A A A r T k 0 u y c z P U w i G 0 I b W A F B L A Q I t A B Q A A g A I A O x O i l N Z h D b P p w A A A P k A A A A S A A A A A A A A A A A A A A A A A A A A A A B D b 2 5 m a W c v U G F j a 2 F n Z S 5 4 b W x Q S w E C L Q A U A A I A C A D s T o p T D 8 r p q 6 Q A A A D p A A A A E w A A A A A A A A A A A A A A A A D z A A A A W 0 N v b n R l b n R f V H l w Z X N d L n h t b F B L A Q I t A B Q A A g A I A O x O i l 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l W 2 F 2 j M a N S o 5 v a v Y k 3 T N Y A A A A A A I A A A A A A A N m A A D A A A A A E A A A A E M 5 9 C 2 Z j + U F V 2 J Y 8 5 o B 2 Q Q A A A A A B I A A A K A A A A A Q A A A A 6 e + V 4 H v H t n S s s A X E W V + R R V A A A A A y d 1 8 4 9 9 1 f M f T I r e d E 0 y z m e i f 1 z D i m 7 j 9 p A h A P g L e 2 k w q V H G 8 l R m F R j e I H c C R 2 n X J + j i 3 9 z X 0 h E G x V + L e b y / t O C D v 1 1 f 1 y K r a G 6 t N C O u G 2 I B Q A A A C C i w Y 8 6 d N C q 2 5 p 9 2 D 4 q H w 8 g l y d 7 Q = = < / D a t a M a s h u p > 
</file>

<file path=customXml/itemProps1.xml><?xml version="1.0" encoding="utf-8"?>
<ds:datastoreItem xmlns:ds="http://schemas.openxmlformats.org/officeDocument/2006/customXml" ds:itemID="{F39F333D-9E0A-49AA-9BFA-C4F0CBD382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17</vt:i4>
      </vt:variant>
      <vt:variant>
        <vt:lpstr>Diagrammer</vt:lpstr>
      </vt:variant>
      <vt:variant>
        <vt:i4>15</vt:i4>
      </vt:variant>
    </vt:vector>
  </HeadingPairs>
  <TitlesOfParts>
    <vt:vector size="32" baseType="lpstr">
      <vt:lpstr>Notes</vt:lpstr>
      <vt:lpstr>Contents</vt:lpstr>
      <vt:lpstr>Financial stress indicator</vt:lpstr>
      <vt:lpstr>Credit spread Equity volatility</vt:lpstr>
      <vt:lpstr>Property prices</vt:lpstr>
      <vt:lpstr>Banks' interest rate spread</vt:lpstr>
      <vt:lpstr>Stylised housing burden</vt:lpstr>
      <vt:lpstr>Credit growth</vt:lpstr>
      <vt:lpstr>Credit-to-GDP gap</vt:lpstr>
      <vt:lpstr>Leverage &amp; excess capital</vt:lpstr>
      <vt:lpstr>Banks' return on equity</vt:lpstr>
      <vt:lpstr>Financial cycle (UC)</vt:lpstr>
      <vt:lpstr>Financial cycle (BP)</vt:lpstr>
      <vt:lpstr>Credit &amp; GDP</vt:lpstr>
      <vt:lpstr>House prices &amp; income</vt:lpstr>
      <vt:lpstr>Balance of payments</vt:lpstr>
      <vt:lpstr>Buffer guide</vt:lpstr>
      <vt:lpstr>Chart 1</vt:lpstr>
      <vt:lpstr>Chart 2</vt:lpstr>
      <vt:lpstr>Chart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Damgaard</dc:creator>
  <cp:lastModifiedBy>Simon Gade Søndergaard</cp:lastModifiedBy>
  <dcterms:created xsi:type="dcterms:W3CDTF">2017-10-16T10:33:33Z</dcterms:created>
  <dcterms:modified xsi:type="dcterms:W3CDTF">2021-12-10T16:38:53Z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{D0CCDB97-66A5-49F3-A341-03A3AE81A5D6}</vt:lpwstr>
  </property>
</Properties>
</file>